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/>
  <mc:AlternateContent xmlns:mc="http://schemas.openxmlformats.org/markup-compatibility/2006">
    <mc:Choice Requires="x15">
      <x15ac:absPath xmlns:x15ac="http://schemas.microsoft.com/office/spreadsheetml/2010/11/ac" url="C:\TRAKINDO\"/>
    </mc:Choice>
  </mc:AlternateContent>
  <xr:revisionPtr revIDLastSave="0" documentId="13_ncr:1_{BF9FC678-78CA-447A-82EE-92FD32A4496D}" xr6:coauthVersionLast="46" xr6:coauthVersionMax="46" xr10:uidLastSave="{00000000-0000-0000-0000-000000000000}"/>
  <bookViews>
    <workbookView xWindow="-110" yWindow="-110" windowWidth="19420" windowHeight="10300" firstSheet="3" activeTab="14" xr2:uid="{00000000-000D-0000-FFFF-FFFF00000000}"/>
  </bookViews>
  <sheets>
    <sheet name="MedExp" sheetId="1" state="hidden" r:id="rId1"/>
    <sheet name="Sheet5" sheetId="39" state="hidden" r:id="rId2"/>
    <sheet name="Sheet4" sheetId="37" state="hidden" r:id="rId3"/>
    <sheet name="kul" sheetId="49" r:id="rId4"/>
    <sheet name="SEP" sheetId="50" r:id="rId5"/>
    <sheet name="Juli 2018" sheetId="35" state="hidden" r:id="rId6"/>
    <sheet name="Sheet1 (2)" sheetId="43" state="hidden" r:id="rId7"/>
    <sheet name="Sheet1 (3)" sheetId="44" state="hidden" r:id="rId8"/>
    <sheet name="Sheet1 (4)" sheetId="45" state="hidden" r:id="rId9"/>
    <sheet name="Agustus 2018" sheetId="42" state="hidden" r:id="rId10"/>
    <sheet name="Dec 2018" sheetId="46" state="hidden" r:id="rId11"/>
    <sheet name="JUL 2023" sheetId="47" r:id="rId12"/>
    <sheet name="VER 0308" sheetId="30" r:id="rId13"/>
    <sheet name="Entertainment September" sheetId="40" r:id="rId14"/>
    <sheet name="Sheet2" sheetId="34" r:id="rId15"/>
  </sheets>
  <definedNames>
    <definedName name="_xlnm.Print_Area" localSheetId="9">'Agustus 2018'!$A$1:$I$44</definedName>
    <definedName name="_xlnm.Print_Area" localSheetId="10">'Dec 2018'!$A$1:$I$44</definedName>
    <definedName name="_xlnm.Print_Area" localSheetId="13">'Entertainment September'!$A$1:$L$65</definedName>
    <definedName name="_xlnm.Print_Area" localSheetId="11">'JUL 2023'!$A$1:$H$35</definedName>
    <definedName name="_xlnm.Print_Area" localSheetId="5">'Juli 2018'!$A$1:$I$44</definedName>
    <definedName name="_xlnm.Print_Area" localSheetId="3">kul!$B$2:$J$55</definedName>
    <definedName name="_xlnm.Print_Area" localSheetId="0">MedExp!$B$2:$O$56</definedName>
    <definedName name="_xlnm.Print_Area" localSheetId="4">SEP!$B$2:$J$55</definedName>
    <definedName name="_xlnm.Print_Area" localSheetId="6">'Sheet1 (2)'!$B$2:$J$58</definedName>
    <definedName name="_xlnm.Print_Area" localSheetId="7">'Sheet1 (3)'!$B$2:$J$58</definedName>
    <definedName name="_xlnm.Print_Area" localSheetId="8">'Sheet1 (4)'!$B$2:$J$58</definedName>
    <definedName name="_xlnm.Print_Area" localSheetId="14">Sheet2!$A$1:$N$73</definedName>
    <definedName name="_xlnm.Print_Area" localSheetId="2">Sheet4!$A$2:$R$49</definedName>
    <definedName name="_xlnm.Print_Area" localSheetId="12">'VER 0308'!$B$2:$P$73</definedName>
  </definedNames>
  <calcPr calcId="181029"/>
</workbook>
</file>

<file path=xl/calcChain.xml><?xml version="1.0" encoding="utf-8"?>
<calcChain xmlns="http://schemas.openxmlformats.org/spreadsheetml/2006/main">
  <c r="E26" i="47" l="1"/>
  <c r="F25" i="47"/>
  <c r="E23" i="47"/>
  <c r="E22" i="47"/>
  <c r="E20" i="47"/>
  <c r="F19" i="47"/>
  <c r="E19" i="47"/>
  <c r="E16" i="47"/>
  <c r="E15" i="47"/>
  <c r="F14" i="47"/>
  <c r="E13" i="47"/>
  <c r="E12" i="47"/>
  <c r="F11" i="47"/>
  <c r="E11" i="47"/>
  <c r="E10" i="47"/>
  <c r="E9" i="47"/>
  <c r="E8" i="47"/>
  <c r="E7" i="47"/>
  <c r="I54" i="49"/>
  <c r="D41" i="49"/>
  <c r="I28" i="49"/>
  <c r="D29" i="49"/>
  <c r="D28" i="49"/>
  <c r="I14" i="49"/>
  <c r="D14" i="49"/>
  <c r="I55" i="50"/>
  <c r="D54" i="50"/>
  <c r="I41" i="50"/>
  <c r="D42" i="50"/>
  <c r="D41" i="50"/>
  <c r="I28" i="50"/>
  <c r="D28" i="50"/>
  <c r="I14" i="50"/>
  <c r="D14" i="50"/>
  <c r="E35" i="47" l="1"/>
  <c r="O55" i="30"/>
  <c r="N65" i="30" s="1"/>
  <c r="N63" i="30" l="1"/>
  <c r="E40" i="47"/>
  <c r="G62" i="30"/>
  <c r="F35" i="47" l="1"/>
  <c r="J22" i="47" l="1"/>
  <c r="N64" i="30"/>
  <c r="J34" i="47"/>
  <c r="J33" i="47"/>
  <c r="J32" i="47"/>
  <c r="J31" i="47"/>
  <c r="J30" i="47"/>
  <c r="J29" i="47"/>
  <c r="J28" i="47"/>
  <c r="J27" i="47"/>
  <c r="J26" i="47"/>
  <c r="J25" i="47"/>
  <c r="J24" i="47"/>
  <c r="J23" i="47"/>
  <c r="J21" i="47"/>
  <c r="J20" i="47"/>
  <c r="J19" i="47"/>
  <c r="J18" i="47"/>
  <c r="J17" i="47"/>
  <c r="J16" i="47"/>
  <c r="J15" i="47"/>
  <c r="J14" i="47"/>
  <c r="J13" i="47"/>
  <c r="J12" i="47"/>
  <c r="J11" i="47"/>
  <c r="J10" i="47"/>
  <c r="J9" i="47"/>
  <c r="J8" i="47"/>
  <c r="J7" i="47"/>
  <c r="G38" i="47" l="1"/>
  <c r="F39" i="46" l="1"/>
  <c r="E39" i="46"/>
  <c r="J38" i="46"/>
  <c r="J37" i="46"/>
  <c r="J36" i="46"/>
  <c r="J35" i="46"/>
  <c r="J34" i="46"/>
  <c r="J33" i="46"/>
  <c r="J32" i="46"/>
  <c r="J31" i="46"/>
  <c r="J30" i="46"/>
  <c r="J29" i="46"/>
  <c r="J28" i="46"/>
  <c r="J27" i="46"/>
  <c r="J26" i="46"/>
  <c r="J25" i="46"/>
  <c r="J24" i="46"/>
  <c r="J23" i="46"/>
  <c r="J21" i="46"/>
  <c r="J20" i="46"/>
  <c r="J19" i="46"/>
  <c r="J18" i="46"/>
  <c r="J17" i="46"/>
  <c r="J16" i="46"/>
  <c r="J15" i="46"/>
  <c r="J14" i="46"/>
  <c r="J13" i="46"/>
  <c r="J12" i="46"/>
  <c r="J11" i="46"/>
  <c r="J10" i="46"/>
  <c r="J9" i="46"/>
  <c r="J8" i="46"/>
  <c r="J7" i="46"/>
  <c r="F41" i="46" l="1"/>
  <c r="J20" i="42"/>
  <c r="F39" i="42"/>
  <c r="E39" i="42"/>
  <c r="J38" i="42"/>
  <c r="J37" i="42"/>
  <c r="J36" i="42"/>
  <c r="J35" i="42"/>
  <c r="J34" i="42"/>
  <c r="J33" i="42"/>
  <c r="J32" i="42"/>
  <c r="J31" i="42"/>
  <c r="J30" i="42"/>
  <c r="J29" i="42"/>
  <c r="J28" i="42"/>
  <c r="J27" i="42"/>
  <c r="J26" i="42"/>
  <c r="J25" i="42"/>
  <c r="J24" i="42"/>
  <c r="J23" i="42"/>
  <c r="J21" i="42"/>
  <c r="J19" i="42"/>
  <c r="J18" i="42"/>
  <c r="J17" i="42"/>
  <c r="J16" i="42"/>
  <c r="J15" i="42"/>
  <c r="J14" i="42"/>
  <c r="J13" i="42"/>
  <c r="J12" i="42"/>
  <c r="J11" i="42"/>
  <c r="J10" i="42"/>
  <c r="J9" i="42"/>
  <c r="J8" i="42"/>
  <c r="J7" i="42"/>
  <c r="J18" i="35" l="1"/>
  <c r="J29" i="35" l="1"/>
  <c r="J30" i="35"/>
  <c r="H134" i="40" l="1"/>
  <c r="G128" i="40"/>
  <c r="G130" i="40" s="1"/>
  <c r="G120" i="40"/>
  <c r="I116" i="40"/>
  <c r="H116" i="40"/>
  <c r="J113" i="40"/>
  <c r="E113" i="40" s="1"/>
  <c r="E114" i="40" s="1"/>
  <c r="E115" i="40" s="1"/>
  <c r="G113" i="40"/>
  <c r="G115" i="40" s="1"/>
  <c r="G117" i="40" s="1"/>
  <c r="J112" i="40"/>
  <c r="I102" i="40"/>
  <c r="J103" i="40" s="1"/>
  <c r="G96" i="40"/>
  <c r="E86" i="40"/>
  <c r="D86" i="40"/>
  <c r="G82" i="40"/>
  <c r="F81" i="40"/>
  <c r="F82" i="40" s="1"/>
  <c r="E83" i="40" s="1"/>
  <c r="E85" i="40" s="1"/>
  <c r="E87" i="40" s="1"/>
  <c r="F58" i="40"/>
  <c r="L22" i="34" s="1"/>
  <c r="J116" i="40" l="1"/>
  <c r="K117" i="40" s="1"/>
  <c r="H65" i="40"/>
  <c r="F39" i="35"/>
  <c r="J35" i="35"/>
  <c r="J26" i="35"/>
  <c r="J23" i="35"/>
  <c r="J36" i="35"/>
  <c r="J21" i="35"/>
  <c r="J37" i="35"/>
  <c r="J38" i="35"/>
  <c r="J24" i="35"/>
  <c r="J25" i="35"/>
  <c r="T12" i="30"/>
  <c r="T13" i="30"/>
  <c r="R19" i="30"/>
  <c r="T30" i="30"/>
  <c r="T29" i="30"/>
  <c r="T28" i="30"/>
  <c r="T27" i="30"/>
  <c r="T26" i="30"/>
  <c r="T25" i="30"/>
  <c r="T24" i="30"/>
  <c r="T23" i="30"/>
  <c r="T22" i="30"/>
  <c r="T21" i="30"/>
  <c r="T19" i="30"/>
  <c r="T36" i="30"/>
  <c r="T35" i="30"/>
  <c r="T34" i="30"/>
  <c r="T33" i="30"/>
  <c r="T32" i="30"/>
  <c r="T31" i="30"/>
  <c r="R18" i="30"/>
  <c r="E39" i="35" l="1"/>
  <c r="W35" i="30"/>
  <c r="W34" i="30"/>
  <c r="W33" i="30"/>
  <c r="W32" i="30"/>
  <c r="W31" i="30"/>
  <c r="W30" i="30"/>
  <c r="W29" i="30"/>
  <c r="W28" i="30"/>
  <c r="W27" i="30"/>
  <c r="W26" i="30"/>
  <c r="W25" i="30"/>
  <c r="W24" i="30"/>
  <c r="W23" i="30"/>
  <c r="W22" i="30"/>
  <c r="W21" i="30"/>
  <c r="W1" i="30"/>
  <c r="W19" i="30"/>
  <c r="S21" i="30" s="1"/>
  <c r="R21" i="30" s="1"/>
  <c r="T54" i="30"/>
  <c r="W54" i="30" s="1"/>
  <c r="T53" i="30"/>
  <c r="W53" i="30" s="1"/>
  <c r="T52" i="30"/>
  <c r="W52" i="30" s="1"/>
  <c r="T51" i="30"/>
  <c r="W51" i="30" s="1"/>
  <c r="T49" i="30"/>
  <c r="W49" i="30" s="1"/>
  <c r="T48" i="30"/>
  <c r="W48" i="30" s="1"/>
  <c r="T44" i="30"/>
  <c r="W44" i="30" s="1"/>
  <c r="T43" i="30"/>
  <c r="W43" i="30" s="1"/>
  <c r="T42" i="30"/>
  <c r="W42" i="30" s="1"/>
  <c r="T41" i="30"/>
  <c r="W41" i="30" s="1"/>
  <c r="T40" i="30"/>
  <c r="W40" i="30" s="1"/>
  <c r="T39" i="30"/>
  <c r="W39" i="30" s="1"/>
  <c r="T38" i="30"/>
  <c r="W38" i="30" s="1"/>
  <c r="T37" i="30"/>
  <c r="W37" i="30" s="1"/>
  <c r="W36" i="30"/>
  <c r="U17" i="30"/>
  <c r="J8" i="35"/>
  <c r="J7" i="35"/>
  <c r="J10" i="35"/>
  <c r="J11" i="35"/>
  <c r="J12" i="35"/>
  <c r="J13" i="35"/>
  <c r="J14" i="35"/>
  <c r="J15" i="35"/>
  <c r="J16" i="35"/>
  <c r="J17" i="35"/>
  <c r="J19" i="35"/>
  <c r="J27" i="35"/>
  <c r="J28" i="35"/>
  <c r="J31" i="35"/>
  <c r="J32" i="35"/>
  <c r="J33" i="35"/>
  <c r="J34" i="35"/>
  <c r="J9" i="35"/>
  <c r="J48" i="34"/>
  <c r="E55" i="30"/>
  <c r="N59" i="30" s="1"/>
  <c r="N66" i="30" s="1"/>
  <c r="F55" i="30"/>
  <c r="G55" i="30"/>
  <c r="S66" i="30" l="1"/>
  <c r="L20" i="34" s="1"/>
  <c r="L48" i="34" s="1"/>
  <c r="S22" i="30"/>
  <c r="Q37" i="30"/>
  <c r="Q38" i="30" s="1"/>
  <c r="D55" i="30"/>
  <c r="G63" i="30" s="1"/>
  <c r="L50" i="34" l="1"/>
  <c r="S23" i="30"/>
  <c r="R12" i="30"/>
  <c r="R13" i="30" s="1"/>
  <c r="R22" i="30"/>
  <c r="S24" i="30" l="1"/>
  <c r="R23" i="30"/>
  <c r="S25" i="30" l="1"/>
  <c r="R24" i="30"/>
  <c r="S26" i="30" l="1"/>
  <c r="R25" i="30"/>
  <c r="S27" i="30" l="1"/>
  <c r="R26" i="30"/>
  <c r="S28" i="30" l="1"/>
  <c r="R27" i="30"/>
  <c r="U12" i="30" l="1"/>
  <c r="U13" i="30" s="1"/>
  <c r="S29" i="30"/>
  <c r="S30" i="30" s="1"/>
  <c r="S31" i="30" s="1"/>
  <c r="S32" i="30" s="1"/>
  <c r="S33" i="30" s="1"/>
  <c r="S34" i="30" s="1"/>
  <c r="S35" i="30" s="1"/>
  <c r="S36" i="30" s="1"/>
  <c r="R28" i="30"/>
  <c r="R29" i="30" l="1"/>
  <c r="R30" i="30"/>
  <c r="R31" i="30" l="1"/>
  <c r="R32" i="30" l="1"/>
  <c r="R33" i="30" l="1"/>
  <c r="R34" i="30" l="1"/>
  <c r="S37" i="30" l="1"/>
  <c r="S38" i="30" s="1"/>
  <c r="S39" i="30" s="1"/>
  <c r="S40" i="30" s="1"/>
  <c r="S41" i="30" s="1"/>
  <c r="S42" i="30" s="1"/>
  <c r="S43" i="30" s="1"/>
  <c r="S44" i="30" s="1"/>
  <c r="S48" i="30" s="1"/>
  <c r="S49" i="30" s="1"/>
  <c r="S51" i="30" s="1"/>
  <c r="S52" i="30" s="1"/>
  <c r="S53" i="30" s="1"/>
  <c r="S54" i="30" s="1"/>
</calcChain>
</file>

<file path=xl/sharedStrings.xml><?xml version="1.0" encoding="utf-8"?>
<sst xmlns="http://schemas.openxmlformats.org/spreadsheetml/2006/main" count="700" uniqueCount="373">
  <si>
    <t>PT  TRAKINDO UTAMA</t>
  </si>
  <si>
    <t>MEDICAL  EXPENSES VOUCHER</t>
  </si>
  <si>
    <t>Rp.</t>
  </si>
  <si>
    <t>No.</t>
  </si>
  <si>
    <t>Doc. No.</t>
  </si>
  <si>
    <t>Doc. Date</t>
  </si>
  <si>
    <t>Description</t>
  </si>
  <si>
    <t>Doctor</t>
  </si>
  <si>
    <t>Amount</t>
  </si>
  <si>
    <t>Checked by,</t>
  </si>
  <si>
    <t>Sign Receipt,</t>
  </si>
  <si>
    <t>Input by,</t>
  </si>
  <si>
    <t>Doc. Ref .  :</t>
  </si>
  <si>
    <t>Acc. Code :</t>
  </si>
  <si>
    <t>MEDICAL EXPENSES LIMIT   :</t>
  </si>
  <si>
    <t>……………………………….</t>
  </si>
  <si>
    <t>…………..</t>
  </si>
  <si>
    <t>Curr</t>
  </si>
  <si>
    <t>Eq Rp.</t>
  </si>
  <si>
    <t>DATE</t>
  </si>
  <si>
    <t>02 ME</t>
  </si>
  <si>
    <t>Date</t>
  </si>
  <si>
    <t>KM</t>
  </si>
  <si>
    <t>( Liters )</t>
  </si>
  <si>
    <t>Fuel</t>
  </si>
  <si>
    <t>Oil</t>
  </si>
  <si>
    <t xml:space="preserve"> ( describe )</t>
  </si>
  <si>
    <t>SD</t>
  </si>
  <si>
    <t>JP</t>
  </si>
  <si>
    <t>MB</t>
  </si>
  <si>
    <t>PU</t>
  </si>
  <si>
    <t>TR</t>
  </si>
  <si>
    <t>MC</t>
  </si>
  <si>
    <t>Vehicle Type  :</t>
  </si>
  <si>
    <t>Driver's Name :</t>
  </si>
  <si>
    <t>Type of Fuel   :</t>
  </si>
  <si>
    <t>Gasoline</t>
  </si>
  <si>
    <t xml:space="preserve"> Diesel</t>
  </si>
  <si>
    <t>VEHICLE EXPENSE RECORD</t>
  </si>
  <si>
    <t xml:space="preserve"> T o t a l</t>
  </si>
  <si>
    <t>Other Expenses *</t>
  </si>
  <si>
    <t>Expenses *</t>
  </si>
  <si>
    <t>Tyres</t>
  </si>
  <si>
    <t>Toll Fee</t>
  </si>
  <si>
    <t>Parking</t>
  </si>
  <si>
    <t>Misc.</t>
  </si>
  <si>
    <t>:</t>
  </si>
  <si>
    <t>1.</t>
  </si>
  <si>
    <t>2.</t>
  </si>
  <si>
    <t>3.</t>
  </si>
  <si>
    <t>4.</t>
  </si>
  <si>
    <t>5.</t>
  </si>
  <si>
    <t>6.</t>
  </si>
  <si>
    <t>7.</t>
  </si>
  <si>
    <t>T o t a l</t>
  </si>
  <si>
    <t>Checked &amp; Verified :</t>
  </si>
  <si>
    <t>Transport Section</t>
  </si>
  <si>
    <t>Average KM per liter  ( c : d )</t>
  </si>
  <si>
    <t>Vehicle Holder's Signature :</t>
  </si>
  <si>
    <t>Date  :</t>
  </si>
  <si>
    <r>
      <t xml:space="preserve">S. N.  </t>
    </r>
    <r>
      <rPr>
        <sz val="10"/>
        <rFont val="Arial"/>
        <family val="2"/>
      </rPr>
      <t>………...</t>
    </r>
    <r>
      <rPr>
        <b/>
        <sz val="10"/>
        <rFont val="Arial"/>
        <family val="2"/>
      </rPr>
      <t xml:space="preserve">   :</t>
    </r>
  </si>
  <si>
    <r>
      <t xml:space="preserve">Department </t>
    </r>
    <r>
      <rPr>
        <sz val="10"/>
        <rFont val="Arial"/>
        <family val="2"/>
      </rPr>
      <t>...</t>
    </r>
    <r>
      <rPr>
        <b/>
        <sz val="10"/>
        <rFont val="Arial"/>
        <family val="2"/>
      </rPr>
      <t xml:space="preserve">   :</t>
    </r>
  </si>
  <si>
    <r>
      <t xml:space="preserve">Branch </t>
    </r>
    <r>
      <rPr>
        <sz val="10"/>
        <rFont val="Arial"/>
        <family val="2"/>
      </rPr>
      <t>……….</t>
    </r>
    <r>
      <rPr>
        <b/>
        <sz val="10"/>
        <rFont val="Arial"/>
        <family val="2"/>
      </rPr>
      <t xml:space="preserve">  :</t>
    </r>
  </si>
  <si>
    <r>
      <t xml:space="preserve">Division </t>
    </r>
    <r>
      <rPr>
        <sz val="10"/>
        <rFont val="Arial"/>
        <family val="2"/>
      </rPr>
      <t>……...</t>
    </r>
    <r>
      <rPr>
        <b/>
        <sz val="10"/>
        <rFont val="Arial"/>
        <family val="2"/>
      </rPr>
      <t xml:space="preserve">  :</t>
    </r>
  </si>
  <si>
    <r>
      <t xml:space="preserve">N a m e  </t>
    </r>
    <r>
      <rPr>
        <sz val="10"/>
        <rFont val="Arial"/>
        <family val="2"/>
      </rPr>
      <t xml:space="preserve">.……..  </t>
    </r>
    <r>
      <rPr>
        <b/>
        <sz val="10"/>
        <rFont val="Arial"/>
        <family val="2"/>
      </rPr>
      <t>:</t>
    </r>
  </si>
  <si>
    <t>S e x     :</t>
  </si>
  <si>
    <t>Gent</t>
  </si>
  <si>
    <t>Woman</t>
  </si>
  <si>
    <t>Status   :</t>
  </si>
  <si>
    <t>Single</t>
  </si>
  <si>
    <t>Married</t>
  </si>
  <si>
    <t xml:space="preserve">         Previous Claim  ( Cum. )</t>
  </si>
  <si>
    <t xml:space="preserve">This Claim </t>
  </si>
  <si>
    <t xml:space="preserve">          T o t a l   T h i s  C l a i m</t>
  </si>
  <si>
    <t xml:space="preserve">          T o t a l   C l a i m</t>
  </si>
  <si>
    <t>D a t e</t>
  </si>
  <si>
    <t>Code</t>
  </si>
  <si>
    <t>Currency</t>
  </si>
  <si>
    <t>Expense</t>
  </si>
  <si>
    <t>Payment by :</t>
  </si>
  <si>
    <t>Acc. No.       :</t>
  </si>
  <si>
    <t>B a n k         :</t>
  </si>
  <si>
    <t>Rupiah</t>
  </si>
  <si>
    <t>Equivalent</t>
  </si>
  <si>
    <t>Year       :</t>
  </si>
  <si>
    <t>Month    :</t>
  </si>
  <si>
    <t>Advance Received</t>
  </si>
  <si>
    <t>( Refund ) / Claim</t>
  </si>
  <si>
    <t xml:space="preserve">      Sign Receipt</t>
  </si>
  <si>
    <t xml:space="preserve">    Account Dept.</t>
  </si>
  <si>
    <t xml:space="preserve">    Approved</t>
  </si>
  <si>
    <t>For Account use only</t>
  </si>
  <si>
    <t>Account Code</t>
  </si>
  <si>
    <t>( ………………………. )</t>
  </si>
  <si>
    <t xml:space="preserve"> .… / …. / ………</t>
  </si>
  <si>
    <t>Cashier Sign Receipt</t>
  </si>
  <si>
    <t>For REFUND</t>
  </si>
  <si>
    <t xml:space="preserve">              Date  :</t>
  </si>
  <si>
    <t xml:space="preserve">        BDS Ref  :</t>
  </si>
  <si>
    <t xml:space="preserve">  Cash  /  Transfer </t>
  </si>
  <si>
    <t>KETERANGAN</t>
  </si>
  <si>
    <t>Month  :</t>
  </si>
  <si>
    <t>Year     :</t>
  </si>
  <si>
    <t xml:space="preserve">      Claimant</t>
  </si>
  <si>
    <t xml:space="preserve"> N o t e :</t>
  </si>
  <si>
    <t>Foreign</t>
  </si>
  <si>
    <t>Entertaiment</t>
  </si>
  <si>
    <t>Expenses *)</t>
  </si>
  <si>
    <t>- *) Please complete this column for the Tax Allowable Entertainment Expenses and complete the "DAFTAR NOMINATIF"</t>
  </si>
  <si>
    <t>- Please cross unused lines</t>
  </si>
  <si>
    <t>( ………………………)</t>
  </si>
  <si>
    <t>( ………………….. )</t>
  </si>
  <si>
    <t>EXPENSE CLAIM VOUCHER</t>
  </si>
  <si>
    <t xml:space="preserve">        D a t e   : </t>
  </si>
  <si>
    <t>Form  163R-01</t>
  </si>
  <si>
    <t>V</t>
  </si>
  <si>
    <t>( Amount of Refund / Claim in Words (</t>
  </si>
  <si>
    <t>……….</t>
  </si>
  <si>
    <t xml:space="preserve">        BN Ref  :</t>
  </si>
  <si>
    <t>( a ) KM  Reading last fuel purchase this month ….... :</t>
  </si>
  <si>
    <t>( b ) KM  Reading last fuel purchase previous month . :</t>
  </si>
  <si>
    <t>( c ) KM  Traveled ….……………………………....…... :</t>
  </si>
  <si>
    <t>( d ) Total Fuel Purchased this month ( liters ) ....…..  :</t>
  </si>
  <si>
    <r>
      <t>Police Reg. Number ...</t>
    </r>
    <r>
      <rPr>
        <sz val="10"/>
        <rFont val="Arial"/>
        <family val="2"/>
      </rPr>
      <t>.....</t>
    </r>
    <r>
      <rPr>
        <b/>
        <sz val="10"/>
        <rFont val="Arial"/>
        <family val="2"/>
      </rPr>
      <t xml:space="preserve"> :</t>
    </r>
  </si>
  <si>
    <r>
      <t xml:space="preserve">Vehicle Brand </t>
    </r>
    <r>
      <rPr>
        <sz val="10"/>
        <rFont val="Arial"/>
        <family val="2"/>
      </rPr>
      <t>……..……..</t>
    </r>
    <r>
      <rPr>
        <b/>
        <sz val="10"/>
        <rFont val="Arial"/>
        <family val="2"/>
      </rPr>
      <t xml:space="preserve"> :</t>
    </r>
  </si>
  <si>
    <r>
      <t xml:space="preserve">Department  </t>
    </r>
    <r>
      <rPr>
        <sz val="10"/>
        <rFont val="Arial"/>
        <family val="2"/>
      </rPr>
      <t>……..…….....</t>
    </r>
    <r>
      <rPr>
        <b/>
        <sz val="10"/>
        <rFont val="Arial"/>
        <family val="2"/>
      </rPr>
      <t xml:space="preserve"> :</t>
    </r>
  </si>
  <si>
    <r>
      <t xml:space="preserve">Branch </t>
    </r>
    <r>
      <rPr>
        <sz val="10"/>
        <rFont val="Arial"/>
        <family val="2"/>
      </rPr>
      <t>…………...…...…...</t>
    </r>
    <r>
      <rPr>
        <b/>
        <sz val="10"/>
        <rFont val="Arial"/>
        <family val="2"/>
      </rPr>
      <t xml:space="preserve"> :</t>
    </r>
  </si>
  <si>
    <r>
      <t>Division</t>
    </r>
    <r>
      <rPr>
        <sz val="10"/>
        <rFont val="Arial"/>
        <family val="2"/>
      </rPr>
      <t xml:space="preserve"> …………..…...…..</t>
    </r>
    <r>
      <rPr>
        <b/>
        <sz val="10"/>
        <rFont val="Arial"/>
        <family val="2"/>
      </rPr>
      <t xml:space="preserve"> :</t>
    </r>
  </si>
  <si>
    <t>Vehicle Holder's Name ... :</t>
  </si>
  <si>
    <t>TOL DAN PARKIR</t>
  </si>
  <si>
    <t>Reps     :</t>
  </si>
  <si>
    <t>Bulan :</t>
  </si>
  <si>
    <t>Tahun :</t>
  </si>
  <si>
    <t>TGL</t>
  </si>
  <si>
    <t>CUSTOMER</t>
  </si>
  <si>
    <t>LOKASI</t>
  </si>
  <si>
    <t>TOL (Rp)</t>
  </si>
  <si>
    <t>PARKIR (Rp)</t>
  </si>
  <si>
    <t>TOTAL</t>
  </si>
  <si>
    <t>*</t>
  </si>
  <si>
    <t>SALES</t>
  </si>
  <si>
    <t>JAKARTA</t>
  </si>
  <si>
    <t>Jakarta</t>
  </si>
  <si>
    <r>
      <t xml:space="preserve">N a m e  </t>
    </r>
    <r>
      <rPr>
        <sz val="10"/>
        <rFont val="Arial"/>
        <family val="2"/>
      </rPr>
      <t xml:space="preserve">.…….. </t>
    </r>
    <r>
      <rPr>
        <b/>
        <sz val="10"/>
        <rFont val="Arial"/>
        <family val="2"/>
      </rPr>
      <t xml:space="preserve">  :</t>
    </r>
  </si>
  <si>
    <r>
      <t xml:space="preserve">S. N. </t>
    </r>
    <r>
      <rPr>
        <sz val="10"/>
        <rFont val="Arial"/>
        <family val="2"/>
      </rPr>
      <t xml:space="preserve"> ………….</t>
    </r>
    <r>
      <rPr>
        <b/>
        <sz val="10"/>
        <rFont val="Arial"/>
        <family val="2"/>
      </rPr>
      <t xml:space="preserve">   :</t>
    </r>
  </si>
  <si>
    <r>
      <t xml:space="preserve">Department </t>
    </r>
    <r>
      <rPr>
        <sz val="10"/>
        <rFont val="Arial"/>
        <family val="2"/>
      </rPr>
      <t>….</t>
    </r>
    <r>
      <rPr>
        <b/>
        <sz val="10"/>
        <rFont val="Arial"/>
        <family val="2"/>
      </rPr>
      <t xml:space="preserve">   :</t>
    </r>
  </si>
  <si>
    <r>
      <t xml:space="preserve">Branch </t>
    </r>
    <r>
      <rPr>
        <sz val="10"/>
        <rFont val="Arial"/>
        <family val="2"/>
      </rPr>
      <t>……….</t>
    </r>
    <r>
      <rPr>
        <b/>
        <sz val="10"/>
        <rFont val="Arial"/>
        <family val="2"/>
      </rPr>
      <t xml:space="preserve">   :</t>
    </r>
  </si>
  <si>
    <r>
      <t xml:space="preserve">Division </t>
    </r>
    <r>
      <rPr>
        <sz val="10"/>
        <rFont val="Arial"/>
        <family val="2"/>
      </rPr>
      <t>……...</t>
    </r>
    <r>
      <rPr>
        <b/>
        <sz val="10"/>
        <rFont val="Arial"/>
        <family val="2"/>
      </rPr>
      <t xml:space="preserve">   :</t>
    </r>
  </si>
  <si>
    <t>8.8</t>
  </si>
  <si>
    <t>-</t>
  </si>
  <si>
    <t>ELY IDRIS</t>
  </si>
  <si>
    <t xml:space="preserve">TOLL          : </t>
  </si>
  <si>
    <t xml:space="preserve">TOLL   : </t>
  </si>
  <si>
    <t>TOLL          :</t>
  </si>
  <si>
    <t xml:space="preserve">PARK         : </t>
  </si>
  <si>
    <t>PARK         :</t>
  </si>
  <si>
    <t>TOLL :</t>
  </si>
  <si>
    <t>TOLL     :</t>
  </si>
  <si>
    <t xml:space="preserve">  (                           )</t>
  </si>
  <si>
    <t>HAJI MUNIF</t>
  </si>
  <si>
    <t>HAJI TAJUDIN</t>
  </si>
  <si>
    <t>HAJI SARNAWI</t>
  </si>
  <si>
    <t xml:space="preserve">     PT TRAKINDO UTAMA</t>
  </si>
  <si>
    <t>JOB OUTLINE</t>
  </si>
  <si>
    <t>FIELD OPERATION REPORT</t>
  </si>
  <si>
    <t>HAJI KHAERUDIN</t>
  </si>
  <si>
    <t>SALESMAN</t>
  </si>
  <si>
    <t>DUL SARIT</t>
  </si>
  <si>
    <t>NAME</t>
  </si>
  <si>
    <t>: ELY IDRIS</t>
  </si>
  <si>
    <t>TIME RECORD</t>
  </si>
  <si>
    <t>CLOCK TIME</t>
  </si>
  <si>
    <t>DESCRIPTION</t>
  </si>
  <si>
    <t>CUSTOMER / SITE</t>
  </si>
  <si>
    <t>HOURS</t>
  </si>
  <si>
    <t>START</t>
  </si>
  <si>
    <t>FINISH</t>
  </si>
  <si>
    <t xml:space="preserve">NAME </t>
  </si>
  <si>
    <t>5 Okt 2017</t>
  </si>
  <si>
    <t>TRAVEL KE CILEGON</t>
  </si>
  <si>
    <t>TRAVEL KE CUSTOMER</t>
  </si>
  <si>
    <t>MEETING</t>
  </si>
  <si>
    <t>TRAVEL TO CUSTOMER</t>
  </si>
  <si>
    <t>TRAVEL NGINAP CILEGON</t>
  </si>
  <si>
    <t>6 Okt 2017</t>
  </si>
  <si>
    <t>HAJI DUL SARIT</t>
  </si>
  <si>
    <t>MAKAN SIANG</t>
  </si>
  <si>
    <t>HAJI AWAB</t>
  </si>
  <si>
    <t>TRAVEL TO PT TU CILEGON</t>
  </si>
  <si>
    <t>KONTINU JOB DI KANTOR</t>
  </si>
  <si>
    <t>PAK HENDRA</t>
  </si>
  <si>
    <t>TRAVEL TO JAKARTA</t>
  </si>
  <si>
    <t>TOTAL HOURS</t>
  </si>
  <si>
    <t>PERMITTED CLAIM EXPENSE ( CIRCLE ..  1, 2 or 3 )</t>
  </si>
  <si>
    <t>EMPLOYEE STAYING ON THE SAME DAY PERMITTED CLAIM 100% OF THE COST OF TRAVEL DAILY</t>
  </si>
  <si>
    <t>EMPLOYEE TRAVEL &gt;12 HOURS &amp; NOT STAYING RIGHT CLAIMS 50% OF THE COST OF TRAVEL DAILY</t>
  </si>
  <si>
    <t>EMPLOYEE TRAVEL &gt;10 HOURS &amp; &lt;12 HOURS RIGHT CLAIMS 25% OF THE COST OF TRAVEL DAILY</t>
  </si>
  <si>
    <t>LOCATION OF DUTIES ( CIRCLE … A or B )</t>
  </si>
  <si>
    <t>A</t>
  </si>
  <si>
    <t>Area A ( Batam. DKI/Jabodetabek, NTT, Kalimantan, Sulawesi, Maluku, Papua) = Rp 250.000,-</t>
  </si>
  <si>
    <t>B</t>
  </si>
  <si>
    <t>Area B ( Java. Sumatra, Bali, Nusa Tenggara Barat ) = Rp 160.000,-</t>
  </si>
  <si>
    <t>Proposed By,</t>
  </si>
  <si>
    <t>Approved By,</t>
  </si>
  <si>
    <t>Salesman</t>
  </si>
  <si>
    <t>Supervisor / Manager</t>
  </si>
  <si>
    <t>REFNAL MARZUKI</t>
  </si>
  <si>
    <t>Fulkan Hadiyan</t>
  </si>
  <si>
    <t>WEST JAVA</t>
  </si>
  <si>
    <t>WEST JAVA - SALES DG</t>
  </si>
  <si>
    <t xml:space="preserve"> </t>
  </si>
  <si>
    <t>BSD</t>
  </si>
  <si>
    <t>DAFTAR  NOMINATIF  ENTERTAINMENT  DAN  SEJENISNYA</t>
  </si>
  <si>
    <t>NOMINATIVE  LIST  OF  ENTERTAINMENT E XPENSES</t>
  </si>
  <si>
    <t>TAHUN  PAJAK  /  FISCAL  YEAR</t>
  </si>
  <si>
    <t>Name   :</t>
  </si>
  <si>
    <t xml:space="preserve">BRANCH  :  </t>
  </si>
  <si>
    <t>S / N    :</t>
  </si>
  <si>
    <t xml:space="preserve">AC. CODE  :  </t>
  </si>
  <si>
    <t>. . . . . . . . . . . .</t>
  </si>
  <si>
    <t>PEMBERIAN  ENTERTAINMENT  DAN  SEJENISNYA</t>
  </si>
  <si>
    <t>RELASI  USAHA  YANG  DIBERIKAN  ENTERTAINMENT  &amp;  SEJENISNYA</t>
  </si>
  <si>
    <t>TANGGAL</t>
  </si>
  <si>
    <t>ENTERTAINMENT</t>
  </si>
  <si>
    <t>BUSINESS PARTNERS ENTERTAINED</t>
  </si>
  <si>
    <t>TEMPAT</t>
  </si>
  <si>
    <t>ALAMAT</t>
  </si>
  <si>
    <t>J E N I S</t>
  </si>
  <si>
    <t>JUMLAH (Rp)</t>
  </si>
  <si>
    <t>N A M A</t>
  </si>
  <si>
    <t>POSISI</t>
  </si>
  <si>
    <t>NAMA  PERUSAHAAN</t>
  </si>
  <si>
    <t>JENIS  USAHA</t>
  </si>
  <si>
    <t>REMARKS</t>
  </si>
  <si>
    <t>PLACE</t>
  </si>
  <si>
    <t>ADDRESS</t>
  </si>
  <si>
    <t>ITEMS</t>
  </si>
  <si>
    <t>AMOUNT (Rp)</t>
  </si>
  <si>
    <t>TITLE</t>
  </si>
  <si>
    <t>COMPANY'S NAME</t>
  </si>
  <si>
    <t>TYPE OF BUSINESS</t>
  </si>
  <si>
    <t>PT. Jhonlin Agro Mandiri</t>
  </si>
  <si>
    <t>TO T A L  :</t>
  </si>
  <si>
    <t>Lampiran Surat Edaran Dirjen Pajak</t>
  </si>
  <si>
    <t>Nomer    :   SE-27/PJ.22/1996</t>
  </si>
  <si>
    <t>Tanggal  :   14 Juni 1996</t>
  </si>
  <si>
    <t>Approved by,</t>
  </si>
  <si>
    <t>Juli</t>
  </si>
  <si>
    <t>Bara Mitra Energi</t>
  </si>
  <si>
    <t>Collect DP 2x340,2x330</t>
  </si>
  <si>
    <t>Krida Makmur Bersama</t>
  </si>
  <si>
    <t>Jakara</t>
  </si>
  <si>
    <t>Bumi Karya Makmur</t>
  </si>
  <si>
    <t>Oppi 10 x 320NG</t>
  </si>
  <si>
    <t>Orang Kreatif Eksis</t>
  </si>
  <si>
    <t>Tangerang</t>
  </si>
  <si>
    <t>Hilari Indotama</t>
  </si>
  <si>
    <t>Oppi 1x320NG, 1xD6R2</t>
  </si>
  <si>
    <t>Citra Panji Manunggal</t>
  </si>
  <si>
    <t>Belengkong Mineral Resources</t>
  </si>
  <si>
    <t>Oppi Fleet 1x6015B</t>
  </si>
  <si>
    <t>Baturona Adimulya</t>
  </si>
  <si>
    <t>First Meeting Leads 330D</t>
  </si>
  <si>
    <t>Anugerah Kirana Sarana</t>
  </si>
  <si>
    <t>FU Oppi 1xCS533E</t>
  </si>
  <si>
    <t>Hargass Industries Indonesia</t>
  </si>
  <si>
    <t>jakarta</t>
  </si>
  <si>
    <t>FU Oppi 1x340D2</t>
  </si>
  <si>
    <t>FU Oppi 1x 140K</t>
  </si>
  <si>
    <t>FU Oppi 10 x 320NG</t>
  </si>
  <si>
    <t>FU Oppi 2x 320D2</t>
  </si>
  <si>
    <t>Bumi Makmur Lestari</t>
  </si>
  <si>
    <t>Bogor</t>
  </si>
  <si>
    <t>Sign SPA 1x305.5</t>
  </si>
  <si>
    <t>Training BCP</t>
  </si>
  <si>
    <t>Cibubur</t>
  </si>
  <si>
    <t>Training TC Cileungsi</t>
  </si>
  <si>
    <t>Bumi Guna Sejahtera</t>
  </si>
  <si>
    <t>Oppi Fleet 1x390FL</t>
  </si>
  <si>
    <t>Meeting Weekly @ BSD</t>
  </si>
  <si>
    <t>Office BSD</t>
  </si>
  <si>
    <t>Oppi 1xD6R2</t>
  </si>
  <si>
    <t>Invoice 1x305.5</t>
  </si>
  <si>
    <t>Pro Intertech Indonesia</t>
  </si>
  <si>
    <t>Meeting leads 320NG</t>
  </si>
  <si>
    <t>Himalaya Everest Jaya</t>
  </si>
  <si>
    <t>FU Oppi 1xD6R2</t>
  </si>
  <si>
    <t>FU DP 10x320D2</t>
  </si>
  <si>
    <t>FU Fleet 1x6015B</t>
  </si>
  <si>
    <t>Manunggal Inti Artamas</t>
  </si>
  <si>
    <t>FU Leads 4x745C</t>
  </si>
  <si>
    <t>X</t>
  </si>
  <si>
    <t>DSR 1x320 NGH</t>
  </si>
  <si>
    <t>Hendery</t>
  </si>
  <si>
    <t>Oppi 320NGH</t>
  </si>
  <si>
    <t>Invoice 1x320 NGH</t>
  </si>
  <si>
    <t>Oppi 2x D6R2XL</t>
  </si>
  <si>
    <t>Oppi 6 x 320 GC NGH</t>
  </si>
  <si>
    <t>Enviromate Technology</t>
  </si>
  <si>
    <t>Oppi 1x320NGH,1x120K</t>
  </si>
  <si>
    <t>Subi Mellese</t>
  </si>
  <si>
    <t>Oppi 1x 426F2</t>
  </si>
  <si>
    <t>Param Coal Movers</t>
  </si>
  <si>
    <t>Oppi 1x140K,2x340D2</t>
  </si>
  <si>
    <t>FU Oppi 1x320 NGH</t>
  </si>
  <si>
    <t>FU 6x 320 GC NGH</t>
  </si>
  <si>
    <t>Sukses Intan Permata</t>
  </si>
  <si>
    <t>FU 1x320NGH</t>
  </si>
  <si>
    <t>FU Oppi 6x320GC NGH</t>
  </si>
  <si>
    <t>Adi Heryanto</t>
  </si>
  <si>
    <t>Oppi UE 1x313D2</t>
  </si>
  <si>
    <t>Oppi 3x 320NGH</t>
  </si>
  <si>
    <t>Collect Payment 6x320GC</t>
  </si>
  <si>
    <t>Re-Nego 3x320NGH</t>
  </si>
  <si>
    <t>BAST 1x320NGH</t>
  </si>
  <si>
    <t>Nariki Minex sejati</t>
  </si>
  <si>
    <t>FU Opp1 1x320NGH</t>
  </si>
  <si>
    <t>Indofood Sukses Makmur Tbk.</t>
  </si>
  <si>
    <t>SAEF Indonesia</t>
  </si>
  <si>
    <t>FU DP 1x140K</t>
  </si>
  <si>
    <t>FU Oppi 2x390FL</t>
  </si>
  <si>
    <t>P</t>
  </si>
  <si>
    <t>x</t>
  </si>
  <si>
    <t>September</t>
  </si>
  <si>
    <t>Rp. 44,500</t>
  </si>
  <si>
    <t>Rp. 59,500</t>
  </si>
  <si>
    <t>Rp. 17,000</t>
  </si>
  <si>
    <t>Desember</t>
  </si>
  <si>
    <t>Prima Indojaya Mandiri</t>
  </si>
  <si>
    <t>Sumitomo Mitsui Ltd</t>
  </si>
  <si>
    <t>Meeting Project Sulteng</t>
  </si>
  <si>
    <t>Canvassing</t>
  </si>
  <si>
    <t>Meeting Oppi 1xD5K2</t>
  </si>
  <si>
    <t>Meeting Payment 2x160K</t>
  </si>
  <si>
    <t>Meeting Oppi 2x340D2L</t>
  </si>
  <si>
    <t>TOLL          : Rp.</t>
  </si>
  <si>
    <t>PARK         : Rp.</t>
  </si>
  <si>
    <t>Entertain Meal (as per attached)</t>
  </si>
  <si>
    <t>Repair</t>
  </si>
  <si>
    <t>Vehicle Expenses ( as per attached )</t>
  </si>
  <si>
    <t>.</t>
  </si>
  <si>
    <t>Toyota Avanza</t>
  </si>
  <si>
    <t>Aaa</t>
  </si>
  <si>
    <t>Mail Courier</t>
  </si>
  <si>
    <t>Taufan Indra Praditya</t>
  </si>
  <si>
    <t>TAUFAN INDRA PRADITYA</t>
  </si>
  <si>
    <t>RUE</t>
  </si>
  <si>
    <t>BNI</t>
  </si>
  <si>
    <t>Hagen Jevon Oszarwin</t>
  </si>
  <si>
    <t>( Taufan Indra P)</t>
  </si>
  <si>
    <t>B 1552 NZH</t>
  </si>
  <si>
    <t>(   Arief Kurniadi   )</t>
  </si>
  <si>
    <t>LEBAK</t>
  </si>
  <si>
    <t>BOGOR</t>
  </si>
  <si>
    <t>OCTOBER</t>
  </si>
  <si>
    <t>SEPTEMBER -OCTOBER</t>
  </si>
  <si>
    <t>CILEGON</t>
  </si>
  <si>
    <t>VIVAMAS ADIPRATAMA</t>
  </si>
  <si>
    <t>ELLYA RISWANI</t>
  </si>
  <si>
    <t>VISIT</t>
  </si>
  <si>
    <t>AGUNG HARYADI</t>
  </si>
  <si>
    <t>PT WES</t>
  </si>
  <si>
    <t>CANVASSING</t>
  </si>
  <si>
    <t>MUH FENDY</t>
  </si>
  <si>
    <t>DELIVERY UE</t>
  </si>
  <si>
    <t>DJIBRATA</t>
  </si>
  <si>
    <t>PT KREASI SEHAT INDOHOLAN</t>
  </si>
  <si>
    <t>CV BINTANG WIFAR</t>
  </si>
  <si>
    <t>DEMOB UNIT</t>
  </si>
  <si>
    <t>PT GLOBAL ENERGITAMA</t>
  </si>
  <si>
    <t>BINTARO</t>
  </si>
  <si>
    <t>PAK NOVAL</t>
  </si>
  <si>
    <t>CIBUBUR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</si>
</sst>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0;[Red]0"/>
    <numFmt numFmtId="168" formatCode="_(* #,##0.00_);_(* \(#,##0.00\);_(* &quot;-&quot;?_);_(@_)"/>
    <numFmt numFmtId="169" formatCode="[$-F800]dddd\,\ mmmm\ dd\,\ yyyy"/>
    <numFmt numFmtId="170" formatCode="[$-409]d\-mmm\-yy;@"/>
  </numFmts>
  <fonts count="7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0"/>
      <color indexed="12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0"/>
      <name val="Bookman Old Style"/>
      <family val="1"/>
    </font>
    <font>
      <b/>
      <i/>
      <sz val="10"/>
      <name val="Arial"/>
      <family val="2"/>
    </font>
    <font>
      <i/>
      <sz val="10"/>
      <color indexed="12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b/>
      <sz val="11"/>
      <color indexed="8"/>
      <name val="Calibri"/>
      <family val="2"/>
    </font>
    <font>
      <b/>
      <sz val="11"/>
      <name val="Calibri"/>
      <family val="2"/>
    </font>
    <font>
      <i/>
      <sz val="8"/>
      <name val="Arial"/>
      <family val="2"/>
    </font>
    <font>
      <b/>
      <sz val="1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4"/>
      <name val="Arial"/>
      <family val="2"/>
    </font>
    <font>
      <b/>
      <u/>
      <sz val="12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i/>
      <sz val="9"/>
      <name val="Arial"/>
      <family val="2"/>
    </font>
    <font>
      <b/>
      <i/>
      <sz val="8"/>
      <name val="Tahoma"/>
      <family val="2"/>
    </font>
    <font>
      <sz val="7"/>
      <name val="Arial"/>
      <family val="2"/>
    </font>
    <font>
      <sz val="10"/>
      <color theme="0"/>
      <name val="Arial"/>
      <family val="2"/>
    </font>
    <font>
      <u/>
      <sz val="7"/>
      <name val="Arial"/>
      <family val="2"/>
    </font>
    <font>
      <b/>
      <sz val="48"/>
      <name val="Calibri"/>
      <family val="2"/>
    </font>
    <font>
      <i/>
      <sz val="10"/>
      <color theme="0"/>
      <name val="Arial"/>
      <family val="2"/>
    </font>
    <font>
      <b/>
      <sz val="11"/>
      <color theme="0"/>
      <name val="Calibri"/>
      <family val="2"/>
    </font>
    <font>
      <b/>
      <sz val="48"/>
      <color theme="0"/>
      <name val="Calibri"/>
      <family val="2"/>
    </font>
    <font>
      <sz val="8"/>
      <name val="Arial"/>
      <family val="2"/>
    </font>
    <font>
      <b/>
      <sz val="10"/>
      <color theme="1" tint="4.9989318521683403E-2"/>
      <name val="Arial"/>
      <family val="2"/>
    </font>
    <font>
      <b/>
      <sz val="24"/>
      <name val="Calibri"/>
      <family val="2"/>
    </font>
    <font>
      <b/>
      <sz val="10"/>
      <color rgb="FF0070C0"/>
      <name val="Bookman Old Style"/>
      <family val="1"/>
    </font>
    <font>
      <sz val="10"/>
      <color rgb="FF0070C0"/>
      <name val="Arial"/>
      <family val="2"/>
    </font>
    <font>
      <b/>
      <sz val="10"/>
      <color rgb="FF0070C0"/>
      <name val="Arial"/>
      <family val="2"/>
    </font>
  </fonts>
  <fills count="66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rgb="FFFCDDCF"/>
      </patternFill>
    </fill>
    <fill>
      <patternFill patternType="solid">
        <fgColor theme="0"/>
        <bgColor rgb="FFFDEFE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73">
    <xf numFmtId="0" fontId="0" fillId="0" borderId="0"/>
    <xf numFmtId="165" fontId="4" fillId="0" borderId="0" applyFont="0" applyFill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6" borderId="0" applyNumberFormat="0" applyBorder="0" applyAlignment="0" applyProtection="0"/>
    <xf numFmtId="0" fontId="22" fillId="10" borderId="0" applyNumberFormat="0" applyBorder="0" applyAlignment="0" applyProtection="0"/>
    <xf numFmtId="0" fontId="23" fillId="27" borderId="51" applyNumberFormat="0" applyAlignment="0" applyProtection="0"/>
    <xf numFmtId="0" fontId="24" fillId="28" borderId="52" applyNumberFormat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11" borderId="0" applyNumberFormat="0" applyBorder="0" applyAlignment="0" applyProtection="0"/>
    <xf numFmtId="0" fontId="27" fillId="0" borderId="53" applyNumberFormat="0" applyFill="0" applyAlignment="0" applyProtection="0"/>
    <xf numFmtId="0" fontId="28" fillId="0" borderId="54" applyNumberFormat="0" applyFill="0" applyAlignment="0" applyProtection="0"/>
    <xf numFmtId="0" fontId="29" fillId="0" borderId="55" applyNumberFormat="0" applyFill="0" applyAlignment="0" applyProtection="0"/>
    <xf numFmtId="0" fontId="29" fillId="0" borderId="0" applyNumberFormat="0" applyFill="0" applyBorder="0" applyAlignment="0" applyProtection="0"/>
    <xf numFmtId="0" fontId="30" fillId="14" borderId="51" applyNumberFormat="0" applyAlignment="0" applyProtection="0"/>
    <xf numFmtId="0" fontId="31" fillId="0" borderId="56" applyNumberFormat="0" applyFill="0" applyAlignment="0" applyProtection="0"/>
    <xf numFmtId="0" fontId="32" fillId="29" borderId="0" applyNumberFormat="0" applyBorder="0" applyAlignment="0" applyProtection="0"/>
    <xf numFmtId="0" fontId="4" fillId="0" borderId="0"/>
    <xf numFmtId="0" fontId="4" fillId="30" borderId="57" applyNumberFormat="0" applyFont="0" applyAlignment="0" applyProtection="0"/>
    <xf numFmtId="0" fontId="33" fillId="27" borderId="58" applyNumberFormat="0" applyAlignment="0" applyProtection="0"/>
    <xf numFmtId="0" fontId="34" fillId="0" borderId="0" applyNumberFormat="0" applyFill="0" applyBorder="0" applyAlignment="0" applyProtection="0"/>
    <xf numFmtId="0" fontId="35" fillId="0" borderId="59" applyNumberFormat="0" applyFill="0" applyAlignment="0" applyProtection="0"/>
    <xf numFmtId="0" fontId="36" fillId="0" borderId="0" applyNumberFormat="0" applyFill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6" borderId="0" applyNumberFormat="0" applyBorder="0" applyAlignment="0" applyProtection="0"/>
    <xf numFmtId="0" fontId="22" fillId="10" borderId="0" applyNumberFormat="0" applyBorder="0" applyAlignment="0" applyProtection="0"/>
    <xf numFmtId="0" fontId="23" fillId="27" borderId="51" applyNumberFormat="0" applyAlignment="0" applyProtection="0"/>
    <xf numFmtId="0" fontId="24" fillId="28" borderId="52" applyNumberFormat="0" applyAlignment="0" applyProtection="0"/>
    <xf numFmtId="0" fontId="25" fillId="0" borderId="0" applyNumberFormat="0" applyFill="0" applyBorder="0" applyAlignment="0" applyProtection="0"/>
    <xf numFmtId="0" fontId="26" fillId="11" borderId="0" applyNumberFormat="0" applyBorder="0" applyAlignment="0" applyProtection="0"/>
    <xf numFmtId="0" fontId="27" fillId="0" borderId="53" applyNumberFormat="0" applyFill="0" applyAlignment="0" applyProtection="0"/>
    <xf numFmtId="0" fontId="28" fillId="0" borderId="54" applyNumberFormat="0" applyFill="0" applyAlignment="0" applyProtection="0"/>
    <xf numFmtId="0" fontId="29" fillId="0" borderId="55" applyNumberFormat="0" applyFill="0" applyAlignment="0" applyProtection="0"/>
    <xf numFmtId="0" fontId="29" fillId="0" borderId="0" applyNumberFormat="0" applyFill="0" applyBorder="0" applyAlignment="0" applyProtection="0"/>
    <xf numFmtId="0" fontId="30" fillId="14" borderId="51" applyNumberFormat="0" applyAlignment="0" applyProtection="0"/>
    <xf numFmtId="0" fontId="31" fillId="0" borderId="56" applyNumberFormat="0" applyFill="0" applyAlignment="0" applyProtection="0"/>
    <xf numFmtId="0" fontId="32" fillId="29" borderId="0" applyNumberFormat="0" applyBorder="0" applyAlignment="0" applyProtection="0"/>
    <xf numFmtId="0" fontId="4" fillId="30" borderId="57" applyNumberFormat="0" applyFont="0" applyAlignment="0" applyProtection="0"/>
    <xf numFmtId="0" fontId="33" fillId="27" borderId="58" applyNumberFormat="0" applyAlignment="0" applyProtection="0"/>
    <xf numFmtId="0" fontId="34" fillId="0" borderId="0" applyNumberFormat="0" applyFill="0" applyBorder="0" applyAlignment="0" applyProtection="0"/>
    <xf numFmtId="0" fontId="35" fillId="0" borderId="59" applyNumberFormat="0" applyFill="0" applyAlignment="0" applyProtection="0"/>
    <xf numFmtId="0" fontId="36" fillId="0" borderId="0" applyNumberFormat="0" applyFill="0" applyBorder="0" applyAlignment="0" applyProtection="0"/>
    <xf numFmtId="0" fontId="4" fillId="0" borderId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6" borderId="0" applyNumberFormat="0" applyBorder="0" applyAlignment="0" applyProtection="0"/>
    <xf numFmtId="0" fontId="22" fillId="10" borderId="0" applyNumberFormat="0" applyBorder="0" applyAlignment="0" applyProtection="0"/>
    <xf numFmtId="0" fontId="23" fillId="27" borderId="51" applyNumberFormat="0" applyAlignment="0" applyProtection="0"/>
    <xf numFmtId="0" fontId="24" fillId="28" borderId="52" applyNumberFormat="0" applyAlignment="0" applyProtection="0"/>
    <xf numFmtId="0" fontId="25" fillId="0" borderId="0" applyNumberFormat="0" applyFill="0" applyBorder="0" applyAlignment="0" applyProtection="0"/>
    <xf numFmtId="0" fontId="26" fillId="11" borderId="0" applyNumberFormat="0" applyBorder="0" applyAlignment="0" applyProtection="0"/>
    <xf numFmtId="0" fontId="27" fillId="0" borderId="53" applyNumberFormat="0" applyFill="0" applyAlignment="0" applyProtection="0"/>
    <xf numFmtId="0" fontId="28" fillId="0" borderId="54" applyNumberFormat="0" applyFill="0" applyAlignment="0" applyProtection="0"/>
    <xf numFmtId="0" fontId="29" fillId="0" borderId="55" applyNumberFormat="0" applyFill="0" applyAlignment="0" applyProtection="0"/>
    <xf numFmtId="0" fontId="29" fillId="0" borderId="0" applyNumberFormat="0" applyFill="0" applyBorder="0" applyAlignment="0" applyProtection="0"/>
    <xf numFmtId="0" fontId="30" fillId="14" borderId="51" applyNumberFormat="0" applyAlignment="0" applyProtection="0"/>
    <xf numFmtId="0" fontId="31" fillId="0" borderId="56" applyNumberFormat="0" applyFill="0" applyAlignment="0" applyProtection="0"/>
    <xf numFmtId="0" fontId="32" fillId="29" borderId="0" applyNumberFormat="0" applyBorder="0" applyAlignment="0" applyProtection="0"/>
    <xf numFmtId="0" fontId="4" fillId="30" borderId="57" applyNumberFormat="0" applyFont="0" applyAlignment="0" applyProtection="0"/>
    <xf numFmtId="0" fontId="33" fillId="27" borderId="58" applyNumberFormat="0" applyAlignment="0" applyProtection="0"/>
    <xf numFmtId="0" fontId="34" fillId="0" borderId="0" applyNumberFormat="0" applyFill="0" applyBorder="0" applyAlignment="0" applyProtection="0"/>
    <xf numFmtId="0" fontId="35" fillId="0" borderId="59" applyNumberFormat="0" applyFill="0" applyAlignment="0" applyProtection="0"/>
    <xf numFmtId="0" fontId="36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94" applyNumberFormat="0" applyFill="0" applyAlignment="0" applyProtection="0"/>
    <xf numFmtId="0" fontId="43" fillId="0" borderId="95" applyNumberFormat="0" applyFill="0" applyAlignment="0" applyProtection="0"/>
    <xf numFmtId="0" fontId="44" fillId="0" borderId="96" applyNumberFormat="0" applyFill="0" applyAlignment="0" applyProtection="0"/>
    <xf numFmtId="0" fontId="44" fillId="0" borderId="0" applyNumberFormat="0" applyFill="0" applyBorder="0" applyAlignment="0" applyProtection="0"/>
    <xf numFmtId="0" fontId="45" fillId="32" borderId="0" applyNumberFormat="0" applyBorder="0" applyAlignment="0" applyProtection="0"/>
    <xf numFmtId="0" fontId="46" fillId="33" borderId="0" applyNumberFormat="0" applyBorder="0" applyAlignment="0" applyProtection="0"/>
    <xf numFmtId="0" fontId="47" fillId="34" borderId="0" applyNumberFormat="0" applyBorder="0" applyAlignment="0" applyProtection="0"/>
    <xf numFmtId="0" fontId="48" fillId="35" borderId="97" applyNumberFormat="0" applyAlignment="0" applyProtection="0"/>
    <xf numFmtId="0" fontId="49" fillId="36" borderId="98" applyNumberFormat="0" applyAlignment="0" applyProtection="0"/>
    <xf numFmtId="0" fontId="50" fillId="36" borderId="97" applyNumberFormat="0" applyAlignment="0" applyProtection="0"/>
    <xf numFmtId="0" fontId="51" fillId="0" borderId="99" applyNumberFormat="0" applyFill="0" applyAlignment="0" applyProtection="0"/>
    <xf numFmtId="0" fontId="52" fillId="37" borderId="100" applyNumberFormat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102" applyNumberFormat="0" applyFill="0" applyAlignment="0" applyProtection="0"/>
    <xf numFmtId="0" fontId="56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56" fillId="42" borderId="0" applyNumberFormat="0" applyBorder="0" applyAlignment="0" applyProtection="0"/>
    <xf numFmtId="0" fontId="56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56" fillId="46" borderId="0" applyNumberFormat="0" applyBorder="0" applyAlignment="0" applyProtection="0"/>
    <xf numFmtId="0" fontId="56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56" fillId="50" borderId="0" applyNumberFormat="0" applyBorder="0" applyAlignment="0" applyProtection="0"/>
    <xf numFmtId="0" fontId="56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56" fillId="54" borderId="0" applyNumberFormat="0" applyBorder="0" applyAlignment="0" applyProtection="0"/>
    <xf numFmtId="0" fontId="56" fillId="55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56" fillId="58" borderId="0" applyNumberFormat="0" applyBorder="0" applyAlignment="0" applyProtection="0"/>
    <xf numFmtId="0" fontId="56" fillId="59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0" fontId="56" fillId="62" borderId="0" applyNumberFormat="0" applyBorder="0" applyAlignment="0" applyProtection="0"/>
    <xf numFmtId="0" fontId="2" fillId="38" borderId="101" applyNumberFormat="0" applyFont="0" applyAlignment="0" applyProtection="0"/>
    <xf numFmtId="0" fontId="2" fillId="38" borderId="101" applyNumberFormat="0" applyFont="0" applyAlignment="0" applyProtection="0"/>
    <xf numFmtId="165" fontId="1" fillId="0" borderId="0" applyFont="0" applyFill="0" applyBorder="0" applyAlignment="0" applyProtection="0"/>
  </cellStyleXfs>
  <cellXfs count="582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6" fillId="0" borderId="0" xfId="0" applyFont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"/>
    </xf>
    <xf numFmtId="0" fontId="0" fillId="0" borderId="4" xfId="0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0" fontId="5" fillId="0" borderId="0" xfId="0" applyFont="1"/>
    <xf numFmtId="0" fontId="7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Continuous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5" xfId="0" applyBorder="1"/>
    <xf numFmtId="0" fontId="5" fillId="0" borderId="6" xfId="0" applyFont="1" applyBorder="1" applyAlignment="1">
      <alignment horizontal="center"/>
    </xf>
    <xf numFmtId="166" fontId="5" fillId="0" borderId="1" xfId="1" applyNumberFormat="1" applyFont="1" applyBorder="1"/>
    <xf numFmtId="0" fontId="0" fillId="2" borderId="0" xfId="0" applyFill="1"/>
    <xf numFmtId="0" fontId="0" fillId="3" borderId="0" xfId="0" applyFill="1"/>
    <xf numFmtId="0" fontId="0" fillId="0" borderId="3" xfId="0" applyBorder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left"/>
    </xf>
    <xf numFmtId="0" fontId="0" fillId="0" borderId="3" xfId="0" applyBorder="1" applyAlignment="1">
      <alignment horizontal="centerContinuous"/>
    </xf>
    <xf numFmtId="0" fontId="0" fillId="0" borderId="1" xfId="0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left"/>
    </xf>
    <xf numFmtId="0" fontId="5" fillId="4" borderId="9" xfId="0" applyFont="1" applyFill="1" applyBorder="1" applyAlignment="1" applyProtection="1">
      <alignment horizontal="left"/>
      <protection locked="0"/>
    </xf>
    <xf numFmtId="0" fontId="8" fillId="4" borderId="0" xfId="0" applyFont="1" applyFill="1"/>
    <xf numFmtId="0" fontId="5" fillId="4" borderId="0" xfId="0" applyFont="1" applyFill="1"/>
    <xf numFmtId="0" fontId="8" fillId="4" borderId="4" xfId="0" applyFont="1" applyFill="1" applyBorder="1"/>
    <xf numFmtId="0" fontId="8" fillId="4" borderId="3" xfId="0" applyFont="1" applyFill="1" applyBorder="1"/>
    <xf numFmtId="0" fontId="5" fillId="4" borderId="10" xfId="0" applyFont="1" applyFill="1" applyBorder="1" applyAlignment="1">
      <alignment horizontal="center"/>
    </xf>
    <xf numFmtId="0" fontId="10" fillId="4" borderId="6" xfId="0" applyFont="1" applyFill="1" applyBorder="1" applyProtection="1">
      <protection locked="0"/>
    </xf>
    <xf numFmtId="0" fontId="5" fillId="4" borderId="5" xfId="0" applyFont="1" applyFill="1" applyBorder="1" applyAlignment="1" applyProtection="1">
      <alignment horizontal="left"/>
      <protection locked="0"/>
    </xf>
    <xf numFmtId="0" fontId="5" fillId="4" borderId="9" xfId="0" applyFont="1" applyFill="1" applyBorder="1"/>
    <xf numFmtId="0" fontId="8" fillId="4" borderId="11" xfId="0" applyFont="1" applyFill="1" applyBorder="1"/>
    <xf numFmtId="0" fontId="8" fillId="4" borderId="12" xfId="0" applyFont="1" applyFill="1" applyBorder="1"/>
    <xf numFmtId="0" fontId="8" fillId="5" borderId="0" xfId="0" applyFont="1" applyFill="1"/>
    <xf numFmtId="0" fontId="12" fillId="4" borderId="8" xfId="0" applyFont="1" applyFill="1" applyBorder="1" applyAlignment="1">
      <alignment horizontal="left"/>
    </xf>
    <xf numFmtId="0" fontId="13" fillId="4" borderId="0" xfId="0" applyFont="1" applyFill="1"/>
    <xf numFmtId="0" fontId="13" fillId="4" borderId="0" xfId="0" quotePrefix="1" applyFont="1" applyFill="1"/>
    <xf numFmtId="0" fontId="5" fillId="4" borderId="0" xfId="0" applyFont="1" applyFill="1" applyAlignment="1">
      <alignment horizontal="centerContinuous"/>
    </xf>
    <xf numFmtId="0" fontId="5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Continuous"/>
    </xf>
    <xf numFmtId="0" fontId="5" fillId="4" borderId="0" xfId="0" quotePrefix="1" applyFont="1" applyFill="1" applyAlignment="1">
      <alignment horizontal="center"/>
    </xf>
    <xf numFmtId="0" fontId="8" fillId="4" borderId="0" xfId="0" applyFont="1" applyFill="1" applyProtection="1">
      <protection locked="0"/>
    </xf>
    <xf numFmtId="0" fontId="5" fillId="4" borderId="13" xfId="0" applyFont="1" applyFill="1" applyBorder="1" applyAlignment="1">
      <alignment horizontal="center"/>
    </xf>
    <xf numFmtId="0" fontId="14" fillId="4" borderId="0" xfId="0" applyFont="1" applyFill="1"/>
    <xf numFmtId="0" fontId="14" fillId="0" borderId="0" xfId="0" applyFont="1"/>
    <xf numFmtId="0" fontId="8" fillId="0" borderId="0" xfId="0" applyFont="1"/>
    <xf numFmtId="0" fontId="5" fillId="4" borderId="1" xfId="0" applyFont="1" applyFill="1" applyBorder="1" applyAlignment="1">
      <alignment horizontal="center"/>
    </xf>
    <xf numFmtId="0" fontId="8" fillId="4" borderId="0" xfId="0" quotePrefix="1" applyFont="1" applyFill="1"/>
    <xf numFmtId="0" fontId="8" fillId="4" borderId="14" xfId="0" applyFont="1" applyFill="1" applyBorder="1"/>
    <xf numFmtId="0" fontId="8" fillId="4" borderId="1" xfId="0" applyFont="1" applyFill="1" applyBorder="1" applyProtection="1">
      <protection locked="0"/>
    </xf>
    <xf numFmtId="0" fontId="8" fillId="4" borderId="15" xfId="0" applyFont="1" applyFill="1" applyBorder="1"/>
    <xf numFmtId="0" fontId="8" fillId="4" borderId="1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Continuous"/>
    </xf>
    <xf numFmtId="0" fontId="5" fillId="4" borderId="16" xfId="0" applyFont="1" applyFill="1" applyBorder="1" applyAlignment="1">
      <alignment horizontal="centerContinuous"/>
    </xf>
    <xf numFmtId="0" fontId="5" fillId="4" borderId="18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Continuous"/>
    </xf>
    <xf numFmtId="0" fontId="5" fillId="4" borderId="20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Continuous"/>
    </xf>
    <xf numFmtId="0" fontId="8" fillId="4" borderId="21" xfId="0" applyFont="1" applyFill="1" applyBorder="1" applyAlignment="1" applyProtection="1">
      <alignment horizontal="center"/>
      <protection locked="0"/>
    </xf>
    <xf numFmtId="166" fontId="8" fillId="4" borderId="21" xfId="1" applyNumberFormat="1" applyFont="1" applyFill="1" applyBorder="1" applyAlignment="1" applyProtection="1">
      <alignment horizontal="center"/>
      <protection locked="0"/>
    </xf>
    <xf numFmtId="166" fontId="8" fillId="4" borderId="2" xfId="1" applyNumberFormat="1" applyFont="1" applyFill="1" applyBorder="1" applyAlignment="1" applyProtection="1">
      <alignment horizontal="center"/>
      <protection locked="0"/>
    </xf>
    <xf numFmtId="166" fontId="8" fillId="4" borderId="23" xfId="1" applyNumberFormat="1" applyFont="1" applyFill="1" applyBorder="1" applyAlignment="1" applyProtection="1">
      <alignment horizontal="center"/>
      <protection locked="0"/>
    </xf>
    <xf numFmtId="166" fontId="8" fillId="4" borderId="24" xfId="1" applyNumberFormat="1" applyFont="1" applyFill="1" applyBorder="1" applyAlignment="1" applyProtection="1">
      <alignment horizontal="center"/>
      <protection locked="0"/>
    </xf>
    <xf numFmtId="166" fontId="8" fillId="4" borderId="25" xfId="1" applyNumberFormat="1" applyFont="1" applyFill="1" applyBorder="1" applyAlignment="1">
      <alignment horizontal="right"/>
    </xf>
    <xf numFmtId="166" fontId="8" fillId="4" borderId="26" xfId="1" applyNumberFormat="1" applyFont="1" applyFill="1" applyBorder="1" applyAlignment="1">
      <alignment horizontal="center"/>
    </xf>
    <xf numFmtId="0" fontId="8" fillId="4" borderId="27" xfId="0" applyFont="1" applyFill="1" applyBorder="1" applyAlignment="1" applyProtection="1">
      <alignment horizontal="center"/>
      <protection locked="0"/>
    </xf>
    <xf numFmtId="0" fontId="8" fillId="4" borderId="27" xfId="0" applyFont="1" applyFill="1" applyBorder="1" applyAlignment="1" applyProtection="1">
      <alignment horizontal="centerContinuous"/>
      <protection locked="0"/>
    </xf>
    <xf numFmtId="0" fontId="8" fillId="4" borderId="25" xfId="0" applyFont="1" applyFill="1" applyBorder="1" applyAlignment="1" applyProtection="1">
      <alignment horizontal="center"/>
      <protection locked="0"/>
    </xf>
    <xf numFmtId="166" fontId="8" fillId="4" borderId="0" xfId="1" applyNumberFormat="1" applyFont="1" applyFill="1"/>
    <xf numFmtId="0" fontId="8" fillId="4" borderId="0" xfId="0" applyFont="1" applyFill="1" applyAlignment="1">
      <alignment horizontal="left"/>
    </xf>
    <xf numFmtId="0" fontId="13" fillId="0" borderId="0" xfId="0" applyFont="1"/>
    <xf numFmtId="0" fontId="5" fillId="5" borderId="0" xfId="0" applyFont="1" applyFill="1"/>
    <xf numFmtId="0" fontId="5" fillId="4" borderId="24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Continuous"/>
    </xf>
    <xf numFmtId="0" fontId="5" fillId="4" borderId="28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Continuous"/>
    </xf>
    <xf numFmtId="0" fontId="5" fillId="4" borderId="24" xfId="0" applyFont="1" applyFill="1" applyBorder="1" applyAlignment="1">
      <alignment horizontal="centerContinuous"/>
    </xf>
    <xf numFmtId="0" fontId="5" fillId="4" borderId="5" xfId="0" applyFont="1" applyFill="1" applyBorder="1" applyAlignment="1">
      <alignment horizontal="centerContinuous"/>
    </xf>
    <xf numFmtId="0" fontId="5" fillId="4" borderId="29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Continuous"/>
    </xf>
    <xf numFmtId="0" fontId="5" fillId="4" borderId="20" xfId="0" applyFont="1" applyFill="1" applyBorder="1" applyAlignment="1">
      <alignment horizontal="centerContinuous"/>
    </xf>
    <xf numFmtId="0" fontId="14" fillId="5" borderId="0" xfId="0" applyFont="1" applyFill="1"/>
    <xf numFmtId="0" fontId="8" fillId="5" borderId="0" xfId="0" applyFont="1" applyFill="1" applyProtection="1">
      <protection locked="0"/>
    </xf>
    <xf numFmtId="0" fontId="0" fillId="5" borderId="0" xfId="0" applyFill="1"/>
    <xf numFmtId="0" fontId="0" fillId="4" borderId="0" xfId="0" applyFill="1"/>
    <xf numFmtId="0" fontId="11" fillId="4" borderId="0" xfId="0" applyFont="1" applyFill="1"/>
    <xf numFmtId="0" fontId="5" fillId="4" borderId="1" xfId="0" applyFont="1" applyFill="1" applyBorder="1" applyAlignment="1" applyProtection="1">
      <alignment horizontal="center"/>
      <protection locked="0"/>
    </xf>
    <xf numFmtId="0" fontId="10" fillId="4" borderId="0" xfId="0" applyFont="1" applyFill="1"/>
    <xf numFmtId="0" fontId="10" fillId="4" borderId="30" xfId="0" applyFont="1" applyFill="1" applyBorder="1" applyProtection="1">
      <protection locked="0"/>
    </xf>
    <xf numFmtId="0" fontId="10" fillId="4" borderId="31" xfId="0" quotePrefix="1" applyFont="1" applyFill="1" applyBorder="1" applyAlignment="1" applyProtection="1">
      <alignment horizontal="left"/>
      <protection locked="0"/>
    </xf>
    <xf numFmtId="0" fontId="10" fillId="4" borderId="10" xfId="0" applyFont="1" applyFill="1" applyBorder="1" applyAlignment="1" applyProtection="1">
      <alignment horizontal="center"/>
      <protection locked="0"/>
    </xf>
    <xf numFmtId="166" fontId="10" fillId="4" borderId="7" xfId="1" applyNumberFormat="1" applyFont="1" applyFill="1" applyBorder="1" applyAlignment="1" applyProtection="1">
      <alignment horizontal="center"/>
      <protection locked="0"/>
    </xf>
    <xf numFmtId="0" fontId="10" fillId="4" borderId="14" xfId="0" applyFont="1" applyFill="1" applyBorder="1"/>
    <xf numFmtId="0" fontId="10" fillId="4" borderId="15" xfId="0" applyFont="1" applyFill="1" applyBorder="1"/>
    <xf numFmtId="0" fontId="10" fillId="4" borderId="0" xfId="0" applyFont="1" applyFill="1" applyProtection="1">
      <protection locked="0"/>
    </xf>
    <xf numFmtId="166" fontId="10" fillId="4" borderId="22" xfId="1" applyNumberFormat="1" applyFont="1" applyFill="1" applyBorder="1" applyAlignment="1" applyProtection="1">
      <alignment horizontal="center"/>
      <protection locked="0"/>
    </xf>
    <xf numFmtId="166" fontId="10" fillId="4" borderId="21" xfId="1" applyNumberFormat="1" applyFont="1" applyFill="1" applyBorder="1" applyAlignment="1" applyProtection="1">
      <alignment horizontal="center"/>
      <protection locked="0"/>
    </xf>
    <xf numFmtId="166" fontId="10" fillId="4" borderId="26" xfId="1" applyNumberFormat="1" applyFont="1" applyFill="1" applyBorder="1" applyAlignment="1">
      <alignment horizontal="right"/>
    </xf>
    <xf numFmtId="166" fontId="10" fillId="4" borderId="0" xfId="1" applyNumberFormat="1" applyFont="1" applyFill="1" applyProtection="1">
      <protection locked="0"/>
    </xf>
    <xf numFmtId="166" fontId="16" fillId="4" borderId="0" xfId="1" applyNumberFormat="1" applyFont="1" applyFill="1" applyProtection="1">
      <protection locked="0"/>
    </xf>
    <xf numFmtId="0" fontId="10" fillId="4" borderId="14" xfId="0" applyFont="1" applyFill="1" applyBorder="1" applyAlignment="1">
      <alignment horizontal="center"/>
    </xf>
    <xf numFmtId="166" fontId="17" fillId="4" borderId="32" xfId="1" applyNumberFormat="1" applyFont="1" applyFill="1" applyBorder="1" applyAlignment="1" applyProtection="1">
      <alignment horizontal="center"/>
      <protection locked="0"/>
    </xf>
    <xf numFmtId="0" fontId="17" fillId="4" borderId="5" xfId="0" applyFont="1" applyFill="1" applyBorder="1" applyProtection="1">
      <protection locked="0"/>
    </xf>
    <xf numFmtId="167" fontId="8" fillId="4" borderId="0" xfId="0" applyNumberFormat="1" applyFont="1" applyFill="1"/>
    <xf numFmtId="0" fontId="15" fillId="0" borderId="0" xfId="0" applyFont="1" applyAlignment="1">
      <alignment horizontal="left"/>
    </xf>
    <xf numFmtId="0" fontId="0" fillId="6" borderId="0" xfId="0" applyFill="1" applyAlignment="1">
      <alignment horizontal="center"/>
    </xf>
    <xf numFmtId="0" fontId="10" fillId="4" borderId="2" xfId="0" applyFont="1" applyFill="1" applyBorder="1" applyAlignment="1" applyProtection="1">
      <alignment horizontal="center"/>
      <protection locked="0"/>
    </xf>
    <xf numFmtId="168" fontId="10" fillId="4" borderId="2" xfId="1" applyNumberFormat="1" applyFont="1" applyFill="1" applyBorder="1" applyAlignment="1" applyProtection="1">
      <alignment horizontal="center"/>
      <protection locked="0"/>
    </xf>
    <xf numFmtId="168" fontId="10" fillId="4" borderId="25" xfId="1" applyNumberFormat="1" applyFont="1" applyFill="1" applyBorder="1" applyAlignment="1">
      <alignment horizontal="right"/>
    </xf>
    <xf numFmtId="0" fontId="4" fillId="5" borderId="0" xfId="0" applyFont="1" applyFill="1"/>
    <xf numFmtId="0" fontId="4" fillId="0" borderId="0" xfId="0" applyFont="1"/>
    <xf numFmtId="0" fontId="4" fillId="4" borderId="0" xfId="0" applyFont="1" applyFill="1"/>
    <xf numFmtId="0" fontId="4" fillId="4" borderId="4" xfId="0" applyFont="1" applyFill="1" applyBorder="1"/>
    <xf numFmtId="0" fontId="4" fillId="4" borderId="3" xfId="0" applyFont="1" applyFill="1" applyBorder="1"/>
    <xf numFmtId="0" fontId="4" fillId="4" borderId="11" xfId="0" applyFont="1" applyFill="1" applyBorder="1"/>
    <xf numFmtId="0" fontId="4" fillId="4" borderId="12" xfId="0" applyFont="1" applyFill="1" applyBorder="1"/>
    <xf numFmtId="0" fontId="4" fillId="4" borderId="20" xfId="0" applyFont="1" applyFill="1" applyBorder="1"/>
    <xf numFmtId="0" fontId="4" fillId="4" borderId="2" xfId="0" applyFont="1" applyFill="1" applyBorder="1"/>
    <xf numFmtId="0" fontId="4" fillId="4" borderId="5" xfId="0" applyFont="1" applyFill="1" applyBorder="1"/>
    <xf numFmtId="0" fontId="4" fillId="4" borderId="34" xfId="0" applyFont="1" applyFill="1" applyBorder="1" applyAlignment="1">
      <alignment horizontal="center"/>
    </xf>
    <xf numFmtId="166" fontId="4" fillId="4" borderId="35" xfId="1" applyNumberFormat="1" applyFont="1" applyFill="1" applyBorder="1" applyAlignment="1" applyProtection="1">
      <alignment horizontal="left"/>
      <protection locked="0"/>
    </xf>
    <xf numFmtId="165" fontId="4" fillId="4" borderId="32" xfId="1" applyFont="1" applyFill="1" applyBorder="1" applyAlignment="1" applyProtection="1">
      <alignment horizontal="center"/>
      <protection locked="0"/>
    </xf>
    <xf numFmtId="166" fontId="4" fillId="4" borderId="36" xfId="1" applyNumberFormat="1" applyFont="1" applyFill="1" applyBorder="1" applyAlignment="1" applyProtection="1">
      <alignment horizontal="left"/>
      <protection locked="0"/>
    </xf>
    <xf numFmtId="165" fontId="4" fillId="4" borderId="7" xfId="1" applyFont="1" applyFill="1" applyBorder="1" applyAlignment="1" applyProtection="1">
      <alignment horizontal="center"/>
      <protection locked="0"/>
    </xf>
    <xf numFmtId="0" fontId="4" fillId="4" borderId="36" xfId="0" applyFont="1" applyFill="1" applyBorder="1" applyAlignment="1" applyProtection="1">
      <alignment horizontal="centerContinuous"/>
      <protection locked="0"/>
    </xf>
    <xf numFmtId="166" fontId="4" fillId="4" borderId="36" xfId="0" applyNumberFormat="1" applyFont="1" applyFill="1" applyBorder="1" applyAlignment="1" applyProtection="1">
      <alignment horizontal="centerContinuous"/>
      <protection locked="0"/>
    </xf>
    <xf numFmtId="0" fontId="4" fillId="4" borderId="10" xfId="0" applyFont="1" applyFill="1" applyBorder="1" applyAlignment="1" applyProtection="1">
      <alignment horizontal="center"/>
      <protection locked="0"/>
    </xf>
    <xf numFmtId="166" fontId="4" fillId="4" borderId="7" xfId="1" applyNumberFormat="1" applyFont="1" applyFill="1" applyBorder="1" applyAlignment="1" applyProtection="1">
      <alignment horizontal="center"/>
      <protection locked="0"/>
    </xf>
    <xf numFmtId="0" fontId="4" fillId="4" borderId="8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37" xfId="0" applyFont="1" applyFill="1" applyBorder="1" applyAlignment="1">
      <alignment horizontal="centerContinuous"/>
    </xf>
    <xf numFmtId="0" fontId="4" fillId="4" borderId="8" xfId="0" applyFont="1" applyFill="1" applyBorder="1" applyAlignment="1">
      <alignment horizontal="centerContinuous"/>
    </xf>
    <xf numFmtId="0" fontId="4" fillId="4" borderId="36" xfId="0" applyFont="1" applyFill="1" applyBorder="1" applyAlignment="1">
      <alignment horizontal="centerContinuous"/>
    </xf>
    <xf numFmtId="0" fontId="4" fillId="4" borderId="11" xfId="0" applyFont="1" applyFill="1" applyBorder="1" applyProtection="1">
      <protection locked="0"/>
    </xf>
    <xf numFmtId="0" fontId="4" fillId="4" borderId="0" xfId="0" applyFont="1" applyFill="1" applyProtection="1">
      <protection locked="0"/>
    </xf>
    <xf numFmtId="0" fontId="4" fillId="4" borderId="9" xfId="0" quotePrefix="1" applyFont="1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4" borderId="24" xfId="0" applyFont="1" applyFill="1" applyBorder="1" applyProtection="1">
      <protection locked="0"/>
    </xf>
    <xf numFmtId="0" fontId="4" fillId="4" borderId="5" xfId="0" quotePrefix="1" applyFont="1" applyFill="1" applyBorder="1" applyProtection="1">
      <protection locked="0"/>
    </xf>
    <xf numFmtId="0" fontId="4" fillId="4" borderId="5" xfId="0" applyFont="1" applyFill="1" applyBorder="1" applyProtection="1">
      <protection locked="0"/>
    </xf>
    <xf numFmtId="0" fontId="4" fillId="4" borderId="5" xfId="0" quotePrefix="1" applyFont="1" applyFill="1" applyBorder="1" applyAlignment="1" applyProtection="1">
      <alignment horizontal="center"/>
      <protection locked="0"/>
    </xf>
    <xf numFmtId="0" fontId="4" fillId="4" borderId="5" xfId="0" applyFont="1" applyFill="1" applyBorder="1" applyAlignment="1" applyProtection="1">
      <alignment horizontal="center"/>
      <protection locked="0"/>
    </xf>
    <xf numFmtId="0" fontId="4" fillId="4" borderId="20" xfId="0" quotePrefix="1" applyFont="1" applyFill="1" applyBorder="1" applyProtection="1">
      <protection locked="0"/>
    </xf>
    <xf numFmtId="0" fontId="4" fillId="4" borderId="38" xfId="0" applyFont="1" applyFill="1" applyBorder="1"/>
    <xf numFmtId="0" fontId="4" fillId="4" borderId="9" xfId="0" applyFont="1" applyFill="1" applyBorder="1"/>
    <xf numFmtId="0" fontId="4" fillId="4" borderId="24" xfId="0" applyFont="1" applyFill="1" applyBorder="1"/>
    <xf numFmtId="0" fontId="4" fillId="4" borderId="6" xfId="0" applyFont="1" applyFill="1" applyBorder="1"/>
    <xf numFmtId="0" fontId="4" fillId="4" borderId="8" xfId="0" applyFont="1" applyFill="1" applyBorder="1" applyAlignment="1" applyProtection="1">
      <alignment horizontal="center"/>
      <protection locked="0"/>
    </xf>
    <xf numFmtId="0" fontId="4" fillId="4" borderId="36" xfId="0" applyFont="1" applyFill="1" applyBorder="1" applyAlignment="1" applyProtection="1">
      <alignment horizontal="center"/>
      <protection locked="0"/>
    </xf>
    <xf numFmtId="166" fontId="4" fillId="4" borderId="10" xfId="1" applyNumberFormat="1" applyFont="1" applyFill="1" applyBorder="1" applyAlignment="1" applyProtection="1">
      <alignment horizontal="center"/>
      <protection locked="0"/>
    </xf>
    <xf numFmtId="166" fontId="4" fillId="4" borderId="8" xfId="1" applyNumberFormat="1" applyFont="1" applyFill="1" applyBorder="1" applyAlignment="1" applyProtection="1">
      <alignment horizontal="center"/>
      <protection locked="0"/>
    </xf>
    <xf numFmtId="166" fontId="4" fillId="4" borderId="36" xfId="1" applyNumberFormat="1" applyFont="1" applyFill="1" applyBorder="1" applyAlignment="1" applyProtection="1">
      <alignment horizontal="center"/>
      <protection locked="0"/>
    </xf>
    <xf numFmtId="0" fontId="4" fillId="4" borderId="0" xfId="0" applyFont="1" applyFill="1" applyAlignment="1" applyProtection="1">
      <alignment horizontal="right"/>
      <protection locked="0"/>
    </xf>
    <xf numFmtId="0" fontId="4" fillId="4" borderId="12" xfId="0" quotePrefix="1" applyFont="1" applyFill="1" applyBorder="1" applyProtection="1">
      <protection locked="0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>
      <alignment horizontal="center"/>
    </xf>
    <xf numFmtId="0" fontId="4" fillId="4" borderId="12" xfId="0" applyFont="1" applyFill="1" applyBorder="1" applyProtection="1">
      <protection locked="0"/>
    </xf>
    <xf numFmtId="0" fontId="4" fillId="4" borderId="5" xfId="0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4" fontId="0" fillId="0" borderId="0" xfId="0" applyNumberFormat="1"/>
    <xf numFmtId="166" fontId="4" fillId="4" borderId="21" xfId="1" applyNumberFormat="1" applyFont="1" applyFill="1" applyBorder="1" applyAlignment="1" applyProtection="1">
      <alignment horizontal="center"/>
      <protection locked="0"/>
    </xf>
    <xf numFmtId="1" fontId="8" fillId="0" borderId="0" xfId="0" applyNumberFormat="1" applyFont="1"/>
    <xf numFmtId="165" fontId="8" fillId="0" borderId="0" xfId="0" applyNumberFormat="1" applyFont="1"/>
    <xf numFmtId="166" fontId="8" fillId="0" borderId="0" xfId="0" applyNumberFormat="1" applyFont="1"/>
    <xf numFmtId="0" fontId="18" fillId="0" borderId="1" xfId="0" applyFont="1" applyBorder="1"/>
    <xf numFmtId="0" fontId="19" fillId="8" borderId="1" xfId="0" applyFont="1" applyFill="1" applyBorder="1" applyAlignment="1">
      <alignment vertical="top" wrapText="1" readingOrder="1"/>
    </xf>
    <xf numFmtId="166" fontId="8" fillId="0" borderId="0" xfId="1" applyNumberFormat="1" applyFont="1" applyFill="1"/>
    <xf numFmtId="0" fontId="4" fillId="4" borderId="50" xfId="0" applyFont="1" applyFill="1" applyBorder="1" applyAlignment="1" applyProtection="1">
      <alignment horizontal="centerContinuous"/>
      <protection locked="0"/>
    </xf>
    <xf numFmtId="0" fontId="38" fillId="0" borderId="60" xfId="0" applyFont="1" applyBorder="1"/>
    <xf numFmtId="0" fontId="38" fillId="0" borderId="61" xfId="0" applyFont="1" applyBorder="1"/>
    <xf numFmtId="0" fontId="38" fillId="0" borderId="62" xfId="0" applyFont="1" applyBorder="1"/>
    <xf numFmtId="0" fontId="38" fillId="0" borderId="63" xfId="0" applyFont="1" applyBorder="1"/>
    <xf numFmtId="0" fontId="38" fillId="0" borderId="0" xfId="0" applyFont="1"/>
    <xf numFmtId="0" fontId="38" fillId="0" borderId="64" xfId="0" applyFont="1" applyBorder="1"/>
    <xf numFmtId="0" fontId="37" fillId="0" borderId="63" xfId="0" applyFont="1" applyBorder="1"/>
    <xf numFmtId="166" fontId="38" fillId="0" borderId="0" xfId="1" applyNumberFormat="1" applyFont="1" applyBorder="1" applyAlignment="1"/>
    <xf numFmtId="166" fontId="38" fillId="0" borderId="0" xfId="1" applyNumberFormat="1" applyFont="1" applyBorder="1"/>
    <xf numFmtId="0" fontId="38" fillId="0" borderId="65" xfId="0" applyFont="1" applyBorder="1"/>
    <xf numFmtId="0" fontId="38" fillId="0" borderId="66" xfId="0" applyFont="1" applyBorder="1"/>
    <xf numFmtId="0" fontId="38" fillId="0" borderId="67" xfId="0" applyFont="1" applyBorder="1"/>
    <xf numFmtId="0" fontId="37" fillId="0" borderId="65" xfId="0" applyFont="1" applyBorder="1"/>
    <xf numFmtId="166" fontId="38" fillId="0" borderId="66" xfId="1" applyNumberFormat="1" applyFont="1" applyBorder="1" applyAlignment="1"/>
    <xf numFmtId="166" fontId="37" fillId="0" borderId="0" xfId="1" applyNumberFormat="1" applyFont="1" applyBorder="1" applyAlignment="1"/>
    <xf numFmtId="0" fontId="4" fillId="4" borderId="21" xfId="0" applyFont="1" applyFill="1" applyBorder="1" applyAlignment="1" applyProtection="1">
      <alignment horizontal="center"/>
      <protection locked="0"/>
    </xf>
    <xf numFmtId="0" fontId="18" fillId="0" borderId="1" xfId="0" applyFont="1" applyBorder="1" applyAlignment="1">
      <alignment horizontal="center"/>
    </xf>
    <xf numFmtId="0" fontId="39" fillId="4" borderId="1" xfId="0" applyFont="1" applyFill="1" applyBorder="1" applyAlignment="1">
      <alignment horizontal="center"/>
    </xf>
    <xf numFmtId="164" fontId="39" fillId="4" borderId="1" xfId="0" applyNumberFormat="1" applyFont="1" applyFill="1" applyBorder="1" applyAlignment="1">
      <alignment horizontal="right"/>
    </xf>
    <xf numFmtId="164" fontId="18" fillId="4" borderId="1" xfId="0" applyNumberFormat="1" applyFont="1" applyFill="1" applyBorder="1"/>
    <xf numFmtId="0" fontId="18" fillId="4" borderId="1" xfId="0" applyFont="1" applyFill="1" applyBorder="1"/>
    <xf numFmtId="164" fontId="39" fillId="4" borderId="1" xfId="0" quotePrefix="1" applyNumberFormat="1" applyFont="1" applyFill="1" applyBorder="1" applyAlignment="1">
      <alignment horizontal="center"/>
    </xf>
    <xf numFmtId="0" fontId="4" fillId="0" borderId="0" xfId="88"/>
    <xf numFmtId="0" fontId="3" fillId="0" borderId="0" xfId="88" applyFont="1"/>
    <xf numFmtId="0" fontId="4" fillId="0" borderId="3" xfId="88" applyBorder="1"/>
    <xf numFmtId="0" fontId="4" fillId="0" borderId="5" xfId="88" applyBorder="1"/>
    <xf numFmtId="0" fontId="3" fillId="0" borderId="68" xfId="88" applyFont="1" applyBorder="1"/>
    <xf numFmtId="0" fontId="4" fillId="0" borderId="73" xfId="88" applyBorder="1"/>
    <xf numFmtId="0" fontId="4" fillId="0" borderId="74" xfId="88" applyBorder="1"/>
    <xf numFmtId="0" fontId="3" fillId="0" borderId="69" xfId="88" applyFont="1" applyBorder="1" applyAlignment="1">
      <alignment horizontal="right" vertical="center"/>
    </xf>
    <xf numFmtId="0" fontId="3" fillId="0" borderId="75" xfId="88" applyFont="1" applyBorder="1" applyAlignment="1">
      <alignment vertical="center"/>
    </xf>
    <xf numFmtId="4" fontId="4" fillId="0" borderId="0" xfId="88" applyNumberFormat="1"/>
    <xf numFmtId="4" fontId="40" fillId="0" borderId="0" xfId="88" applyNumberFormat="1" applyFont="1"/>
    <xf numFmtId="4" fontId="3" fillId="0" borderId="0" xfId="88" applyNumberFormat="1" applyFont="1"/>
    <xf numFmtId="4" fontId="3" fillId="0" borderId="69" xfId="88" applyNumberFormat="1" applyFont="1" applyBorder="1"/>
    <xf numFmtId="4" fontId="3" fillId="0" borderId="68" xfId="88" applyNumberFormat="1" applyFont="1" applyBorder="1"/>
    <xf numFmtId="4" fontId="3" fillId="0" borderId="33" xfId="88" applyNumberFormat="1" applyFont="1" applyBorder="1" applyAlignment="1">
      <alignment horizontal="center" vertical="center"/>
    </xf>
    <xf numFmtId="4" fontId="3" fillId="0" borderId="77" xfId="88" applyNumberFormat="1" applyFont="1" applyBorder="1" applyAlignment="1">
      <alignment horizontal="center" vertical="center"/>
    </xf>
    <xf numFmtId="4" fontId="4" fillId="0" borderId="80" xfId="88" applyNumberFormat="1" applyBorder="1"/>
    <xf numFmtId="4" fontId="4" fillId="0" borderId="81" xfId="88" applyNumberFormat="1" applyBorder="1"/>
    <xf numFmtId="2" fontId="3" fillId="0" borderId="0" xfId="88" applyNumberFormat="1" applyFont="1" applyAlignment="1">
      <alignment horizontal="right"/>
    </xf>
    <xf numFmtId="2" fontId="4" fillId="0" borderId="73" xfId="88" applyNumberFormat="1" applyBorder="1" applyAlignment="1">
      <alignment horizontal="right"/>
    </xf>
    <xf numFmtId="0" fontId="16" fillId="0" borderId="0" xfId="88" applyFont="1"/>
    <xf numFmtId="15" fontId="3" fillId="0" borderId="0" xfId="88" applyNumberFormat="1" applyFont="1"/>
    <xf numFmtId="0" fontId="3" fillId="0" borderId="3" xfId="88" applyFont="1" applyBorder="1"/>
    <xf numFmtId="0" fontId="3" fillId="0" borderId="87" xfId="88" applyFont="1" applyBorder="1"/>
    <xf numFmtId="0" fontId="3" fillId="0" borderId="88" xfId="88" applyFont="1" applyBorder="1"/>
    <xf numFmtId="0" fontId="3" fillId="0" borderId="89" xfId="88" applyFont="1" applyBorder="1"/>
    <xf numFmtId="0" fontId="4" fillId="0" borderId="71" xfId="88" applyBorder="1"/>
    <xf numFmtId="0" fontId="4" fillId="0" borderId="5" xfId="88" applyBorder="1" applyAlignment="1">
      <alignment horizontal="center"/>
    </xf>
    <xf numFmtId="0" fontId="4" fillId="0" borderId="72" xfId="88" applyBorder="1"/>
    <xf numFmtId="4" fontId="3" fillId="31" borderId="0" xfId="88" applyNumberFormat="1" applyFont="1" applyFill="1" applyAlignment="1">
      <alignment horizontal="center"/>
    </xf>
    <xf numFmtId="2" fontId="3" fillId="0" borderId="0" xfId="88" applyNumberFormat="1" applyFont="1"/>
    <xf numFmtId="0" fontId="3" fillId="0" borderId="86" xfId="88" applyFont="1" applyBorder="1"/>
    <xf numFmtId="2" fontId="3" fillId="0" borderId="3" xfId="88" applyNumberFormat="1" applyFont="1" applyBorder="1" applyAlignment="1">
      <alignment horizontal="right"/>
    </xf>
    <xf numFmtId="2" fontId="4" fillId="0" borderId="75" xfId="88" applyNumberFormat="1" applyBorder="1" applyAlignment="1">
      <alignment horizontal="right" vertical="center"/>
    </xf>
    <xf numFmtId="0" fontId="3" fillId="0" borderId="77" xfId="88" applyFont="1" applyBorder="1"/>
    <xf numFmtId="2" fontId="3" fillId="0" borderId="67" xfId="88" applyNumberFormat="1" applyFont="1" applyBorder="1" applyAlignment="1">
      <alignment horizontal="right"/>
    </xf>
    <xf numFmtId="0" fontId="3" fillId="0" borderId="74" xfId="88" applyFont="1" applyBorder="1"/>
    <xf numFmtId="2" fontId="4" fillId="0" borderId="71" xfId="88" applyNumberFormat="1" applyBorder="1" applyAlignment="1">
      <alignment horizontal="right"/>
    </xf>
    <xf numFmtId="4" fontId="4" fillId="0" borderId="90" xfId="88" applyNumberFormat="1" applyBorder="1"/>
    <xf numFmtId="4" fontId="4" fillId="0" borderId="38" xfId="88" applyNumberFormat="1" applyBorder="1"/>
    <xf numFmtId="0" fontId="4" fillId="0" borderId="91" xfId="88" applyBorder="1"/>
    <xf numFmtId="2" fontId="4" fillId="0" borderId="72" xfId="88" applyNumberFormat="1" applyBorder="1" applyAlignment="1">
      <alignment horizontal="right"/>
    </xf>
    <xf numFmtId="2" fontId="4" fillId="0" borderId="91" xfId="88" applyNumberFormat="1" applyBorder="1" applyAlignment="1">
      <alignment horizontal="right"/>
    </xf>
    <xf numFmtId="0" fontId="4" fillId="0" borderId="9" xfId="88" applyBorder="1"/>
    <xf numFmtId="0" fontId="4" fillId="0" borderId="83" xfId="88" applyBorder="1"/>
    <xf numFmtId="4" fontId="4" fillId="0" borderId="92" xfId="88" applyNumberFormat="1" applyBorder="1"/>
    <xf numFmtId="4" fontId="4" fillId="0" borderId="11" xfId="88" applyNumberFormat="1" applyBorder="1"/>
    <xf numFmtId="0" fontId="4" fillId="0" borderId="71" xfId="88" applyBorder="1" applyAlignment="1">
      <alignment horizontal="center"/>
    </xf>
    <xf numFmtId="4" fontId="4" fillId="0" borderId="6" xfId="88" applyNumberFormat="1" applyBorder="1"/>
    <xf numFmtId="4" fontId="4" fillId="0" borderId="78" xfId="88" applyNumberFormat="1" applyBorder="1"/>
    <xf numFmtId="4" fontId="4" fillId="0" borderId="79" xfId="88" applyNumberFormat="1" applyBorder="1"/>
    <xf numFmtId="4" fontId="4" fillId="0" borderId="4" xfId="88" applyNumberFormat="1" applyBorder="1"/>
    <xf numFmtId="4" fontId="4" fillId="0" borderId="6" xfId="88" applyNumberFormat="1" applyBorder="1" applyAlignment="1">
      <alignment horizontal="right"/>
    </xf>
    <xf numFmtId="0" fontId="4" fillId="0" borderId="3" xfId="88" applyBorder="1" applyAlignment="1">
      <alignment horizontal="center"/>
    </xf>
    <xf numFmtId="0" fontId="4" fillId="0" borderId="9" xfId="88" applyBorder="1" applyAlignment="1">
      <alignment horizontal="center"/>
    </xf>
    <xf numFmtId="0" fontId="4" fillId="0" borderId="88" xfId="88" applyBorder="1"/>
    <xf numFmtId="0" fontId="4" fillId="0" borderId="93" xfId="88" applyBorder="1"/>
    <xf numFmtId="4" fontId="4" fillId="0" borderId="1" xfId="88" applyNumberFormat="1" applyBorder="1"/>
    <xf numFmtId="0" fontId="3" fillId="0" borderId="75" xfId="88" applyFont="1" applyBorder="1" applyAlignment="1">
      <alignment horizontal="center" vertical="center"/>
    </xf>
    <xf numFmtId="0" fontId="3" fillId="0" borderId="85" xfId="88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6" fontId="18" fillId="0" borderId="0" xfId="1" applyNumberFormat="1" applyFont="1"/>
    <xf numFmtId="166" fontId="18" fillId="4" borderId="1" xfId="1" applyNumberFormat="1" applyFont="1" applyFill="1" applyBorder="1"/>
    <xf numFmtId="166" fontId="18" fillId="0" borderId="1" xfId="1" applyNumberFormat="1" applyFont="1" applyBorder="1"/>
    <xf numFmtId="0" fontId="19" fillId="7" borderId="1" xfId="0" applyFont="1" applyFill="1" applyBorder="1" applyAlignment="1">
      <alignment vertical="top" wrapText="1" readingOrder="1"/>
    </xf>
    <xf numFmtId="0" fontId="16" fillId="4" borderId="4" xfId="0" quotePrefix="1" applyFont="1" applyFill="1" applyBorder="1" applyAlignment="1" applyProtection="1">
      <alignment horizontal="left"/>
      <protection locked="0"/>
    </xf>
    <xf numFmtId="0" fontId="4" fillId="4" borderId="8" xfId="0" applyFont="1" applyFill="1" applyBorder="1" applyAlignment="1" applyProtection="1">
      <alignment horizontal="left"/>
      <protection locked="0"/>
    </xf>
    <xf numFmtId="0" fontId="4" fillId="0" borderId="0" xfId="41"/>
    <xf numFmtId="166" fontId="0" fillId="0" borderId="0" xfId="1" applyNumberFormat="1" applyFont="1"/>
    <xf numFmtId="0" fontId="10" fillId="0" borderId="0" xfId="41" applyFont="1" applyAlignment="1">
      <alignment horizontal="center"/>
    </xf>
    <xf numFmtId="0" fontId="10" fillId="0" borderId="0" xfId="41" applyFont="1" applyAlignment="1">
      <alignment horizontal="left" vertical="center"/>
    </xf>
    <xf numFmtId="0" fontId="10" fillId="0" borderId="0" xfId="41" applyFont="1" applyAlignment="1">
      <alignment horizontal="center" vertical="center"/>
    </xf>
    <xf numFmtId="0" fontId="39" fillId="0" borderId="0" xfId="41" applyFont="1" applyAlignment="1">
      <alignment horizontal="center"/>
    </xf>
    <xf numFmtId="0" fontId="10" fillId="0" borderId="0" xfId="41" applyFont="1" applyAlignment="1">
      <alignment horizontal="left"/>
    </xf>
    <xf numFmtId="166" fontId="10" fillId="0" borderId="0" xfId="1" applyNumberFormat="1" applyFont="1" applyAlignment="1">
      <alignment horizontal="center" vertical="center"/>
    </xf>
    <xf numFmtId="0" fontId="4" fillId="0" borderId="0" xfId="41" applyAlignment="1">
      <alignment horizontal="left" vertical="center"/>
    </xf>
    <xf numFmtId="0" fontId="4" fillId="0" borderId="0" xfId="41" applyAlignment="1">
      <alignment horizontal="center" vertical="center"/>
    </xf>
    <xf numFmtId="0" fontId="18" fillId="0" borderId="0" xfId="41" applyFont="1"/>
    <xf numFmtId="0" fontId="4" fillId="0" borderId="0" xfId="41" applyAlignment="1">
      <alignment horizontal="left"/>
    </xf>
    <xf numFmtId="166" fontId="0" fillId="0" borderId="0" xfId="1" applyNumberFormat="1" applyFont="1" applyAlignment="1">
      <alignment horizontal="center" vertical="center"/>
    </xf>
    <xf numFmtId="0" fontId="18" fillId="0" borderId="0" xfId="41" applyFont="1" applyAlignment="1">
      <alignment horizontal="right"/>
    </xf>
    <xf numFmtId="0" fontId="18" fillId="0" borderId="0" xfId="41" applyFont="1" applyAlignment="1">
      <alignment horizontal="left" vertical="center"/>
    </xf>
    <xf numFmtId="0" fontId="59" fillId="63" borderId="28" xfId="41" applyFont="1" applyFill="1" applyBorder="1" applyAlignment="1">
      <alignment horizontal="center"/>
    </xf>
    <xf numFmtId="0" fontId="59" fillId="63" borderId="28" xfId="41" applyFont="1" applyFill="1" applyBorder="1" applyAlignment="1">
      <alignment horizontal="center" vertical="center"/>
    </xf>
    <xf numFmtId="0" fontId="60" fillId="63" borderId="37" xfId="41" applyFont="1" applyFill="1" applyBorder="1" applyAlignment="1">
      <alignment horizontal="center"/>
    </xf>
    <xf numFmtId="0" fontId="60" fillId="63" borderId="37" xfId="41" applyFont="1" applyFill="1" applyBorder="1" applyAlignment="1">
      <alignment horizontal="center" vertical="center"/>
    </xf>
    <xf numFmtId="0" fontId="39" fillId="63" borderId="37" xfId="41" applyFont="1" applyFill="1" applyBorder="1" applyAlignment="1">
      <alignment horizontal="center" vertical="top"/>
    </xf>
    <xf numFmtId="0" fontId="60" fillId="63" borderId="28" xfId="41" applyFont="1" applyFill="1" applyBorder="1" applyAlignment="1">
      <alignment horizontal="center" vertical="center"/>
    </xf>
    <xf numFmtId="0" fontId="60" fillId="63" borderId="28" xfId="41" applyFont="1" applyFill="1" applyBorder="1" applyAlignment="1">
      <alignment horizontal="center"/>
    </xf>
    <xf numFmtId="166" fontId="60" fillId="63" borderId="28" xfId="1" applyNumberFormat="1" applyFont="1" applyFill="1" applyBorder="1" applyAlignment="1">
      <alignment horizontal="center" vertical="center"/>
    </xf>
    <xf numFmtId="0" fontId="39" fillId="63" borderId="37" xfId="41" applyFont="1" applyFill="1" applyBorder="1" applyAlignment="1">
      <alignment horizontal="center" vertical="center"/>
    </xf>
    <xf numFmtId="0" fontId="59" fillId="63" borderId="29" xfId="41" applyFont="1" applyFill="1" applyBorder="1" applyAlignment="1">
      <alignment horizontal="center"/>
    </xf>
    <xf numFmtId="0" fontId="39" fillId="63" borderId="29" xfId="41" applyFont="1" applyFill="1" applyBorder="1" applyAlignment="1">
      <alignment horizontal="center" vertical="center"/>
    </xf>
    <xf numFmtId="0" fontId="39" fillId="63" borderId="29" xfId="41" applyFont="1" applyFill="1" applyBorder="1" applyAlignment="1">
      <alignment horizontal="center" vertical="top"/>
    </xf>
    <xf numFmtId="0" fontId="39" fillId="63" borderId="29" xfId="41" applyFont="1" applyFill="1" applyBorder="1" applyAlignment="1">
      <alignment horizontal="center"/>
    </xf>
    <xf numFmtId="166" fontId="39" fillId="63" borderId="29" xfId="1" applyNumberFormat="1" applyFont="1" applyFill="1" applyBorder="1" applyAlignment="1">
      <alignment horizontal="center" vertical="center"/>
    </xf>
    <xf numFmtId="170" fontId="59" fillId="0" borderId="1" xfId="41" applyNumberFormat="1" applyFont="1" applyBorder="1" applyAlignment="1">
      <alignment horizontal="center" vertical="center"/>
    </xf>
    <xf numFmtId="0" fontId="39" fillId="31" borderId="29" xfId="41" applyFont="1" applyFill="1" applyBorder="1" applyAlignment="1">
      <alignment horizontal="left" vertical="center"/>
    </xf>
    <xf numFmtId="0" fontId="39" fillId="31" borderId="29" xfId="41" applyFont="1" applyFill="1" applyBorder="1" applyAlignment="1">
      <alignment horizontal="center" vertical="center"/>
    </xf>
    <xf numFmtId="166" fontId="18" fillId="0" borderId="1" xfId="1" applyNumberFormat="1" applyFont="1" applyFill="1" applyBorder="1" applyAlignment="1">
      <alignment horizontal="center" vertical="center"/>
    </xf>
    <xf numFmtId="0" fontId="39" fillId="31" borderId="29" xfId="41" applyFont="1" applyFill="1" applyBorder="1" applyAlignment="1">
      <alignment horizontal="left"/>
    </xf>
    <xf numFmtId="166" fontId="39" fillId="31" borderId="29" xfId="1" applyNumberFormat="1" applyFont="1" applyFill="1" applyBorder="1" applyAlignment="1">
      <alignment horizontal="center" vertical="center"/>
    </xf>
    <xf numFmtId="0" fontId="39" fillId="31" borderId="1" xfId="41" applyFont="1" applyFill="1" applyBorder="1" applyAlignment="1">
      <alignment horizontal="left" vertical="center"/>
    </xf>
    <xf numFmtId="166" fontId="0" fillId="0" borderId="0" xfId="1" applyNumberFormat="1" applyFont="1" applyFill="1" applyAlignment="1"/>
    <xf numFmtId="164" fontId="4" fillId="0" borderId="0" xfId="41" applyNumberFormat="1"/>
    <xf numFmtId="0" fontId="39" fillId="0" borderId="29" xfId="41" applyFont="1" applyBorder="1" applyAlignment="1">
      <alignment horizontal="left" vertical="center"/>
    </xf>
    <xf numFmtId="170" fontId="59" fillId="0" borderId="28" xfId="41" applyNumberFormat="1" applyFont="1" applyBorder="1" applyAlignment="1">
      <alignment horizontal="center" vertical="center"/>
    </xf>
    <xf numFmtId="0" fontId="39" fillId="31" borderId="1" xfId="41" applyFont="1" applyFill="1" applyBorder="1" applyAlignment="1">
      <alignment horizontal="center" vertical="center"/>
    </xf>
    <xf numFmtId="0" fontId="39" fillId="31" borderId="1" xfId="41" applyFont="1" applyFill="1" applyBorder="1" applyAlignment="1">
      <alignment horizontal="left"/>
    </xf>
    <xf numFmtId="166" fontId="39" fillId="31" borderId="1" xfId="1" applyNumberFormat="1" applyFont="1" applyFill="1" applyBorder="1" applyAlignment="1">
      <alignment horizontal="center" vertical="center"/>
    </xf>
    <xf numFmtId="0" fontId="39" fillId="31" borderId="29" xfId="41" applyFont="1" applyFill="1" applyBorder="1" applyAlignment="1">
      <alignment horizontal="center" vertical="top"/>
    </xf>
    <xf numFmtId="0" fontId="39" fillId="0" borderId="29" xfId="41" applyFont="1" applyBorder="1" applyAlignment="1">
      <alignment horizontal="center" vertical="center"/>
    </xf>
    <xf numFmtId="166" fontId="18" fillId="0" borderId="1" xfId="1" applyNumberFormat="1" applyFont="1" applyFill="1" applyBorder="1" applyAlignment="1"/>
    <xf numFmtId="0" fontId="39" fillId="0" borderId="29" xfId="41" applyFont="1" applyBorder="1" applyAlignment="1">
      <alignment horizontal="left"/>
    </xf>
    <xf numFmtId="166" fontId="39" fillId="0" borderId="29" xfId="1" applyNumberFormat="1" applyFont="1" applyFill="1" applyBorder="1" applyAlignment="1">
      <alignment horizontal="center" vertical="center"/>
    </xf>
    <xf numFmtId="165" fontId="39" fillId="0" borderId="1" xfId="172" applyFont="1" applyFill="1" applyBorder="1" applyAlignment="1">
      <alignment vertical="center" wrapText="1"/>
    </xf>
    <xf numFmtId="165" fontId="39" fillId="0" borderId="29" xfId="172" applyFont="1" applyFill="1" applyBorder="1" applyAlignment="1">
      <alignment vertical="center" wrapText="1"/>
    </xf>
    <xf numFmtId="0" fontId="39" fillId="0" borderId="29" xfId="41" applyFont="1" applyBorder="1" applyAlignment="1">
      <alignment horizontal="center"/>
    </xf>
    <xf numFmtId="165" fontId="39" fillId="0" borderId="29" xfId="172" applyFont="1" applyFill="1" applyBorder="1" applyAlignment="1">
      <alignment horizontal="left" vertical="center" wrapText="1"/>
    </xf>
    <xf numFmtId="0" fontId="4" fillId="0" borderId="1" xfId="41" applyBorder="1"/>
    <xf numFmtId="0" fontId="39" fillId="0" borderId="1" xfId="41" applyFont="1" applyBorder="1" applyAlignment="1">
      <alignment horizontal="center" vertical="center"/>
    </xf>
    <xf numFmtId="0" fontId="39" fillId="0" borderId="1" xfId="41" applyFont="1" applyBorder="1" applyAlignment="1">
      <alignment horizontal="left" vertical="center"/>
    </xf>
    <xf numFmtId="0" fontId="61" fillId="0" borderId="37" xfId="41" applyFont="1" applyBorder="1" applyAlignment="1">
      <alignment horizontal="center" vertical="center"/>
    </xf>
    <xf numFmtId="3" fontId="62" fillId="0" borderId="37" xfId="41" applyNumberFormat="1" applyFont="1" applyBorder="1" applyAlignment="1">
      <alignment horizontal="center" vertical="center"/>
    </xf>
    <xf numFmtId="0" fontId="61" fillId="0" borderId="1" xfId="41" applyFont="1" applyBorder="1" applyAlignment="1">
      <alignment horizontal="center" vertical="center"/>
    </xf>
    <xf numFmtId="3" fontId="62" fillId="0" borderId="1" xfId="41" applyNumberFormat="1" applyFont="1" applyBorder="1" applyAlignment="1">
      <alignment horizontal="center" vertical="center"/>
    </xf>
    <xf numFmtId="0" fontId="63" fillId="0" borderId="0" xfId="41" applyFont="1"/>
    <xf numFmtId="166" fontId="64" fillId="0" borderId="0" xfId="1" applyNumberFormat="1" applyFont="1" applyAlignment="1">
      <alignment horizontal="center" vertical="center"/>
    </xf>
    <xf numFmtId="166" fontId="0" fillId="0" borderId="0" xfId="1" applyNumberFormat="1" applyFont="1" applyAlignment="1">
      <alignment horizontal="left"/>
    </xf>
    <xf numFmtId="0" fontId="65" fillId="0" borderId="0" xfId="41" applyFont="1"/>
    <xf numFmtId="166" fontId="4" fillId="0" borderId="0" xfId="41" applyNumberFormat="1" applyAlignment="1">
      <alignment horizontal="left"/>
    </xf>
    <xf numFmtId="166" fontId="4" fillId="0" borderId="0" xfId="41" applyNumberFormat="1" applyAlignment="1">
      <alignment horizontal="center" vertical="center"/>
    </xf>
    <xf numFmtId="166" fontId="4" fillId="64" borderId="0" xfId="1" applyNumberFormat="1" applyFont="1" applyFill="1" applyAlignment="1">
      <alignment horizontal="left"/>
    </xf>
    <xf numFmtId="0" fontId="0" fillId="31" borderId="0" xfId="0" applyFill="1" applyAlignment="1">
      <alignment horizontal="center"/>
    </xf>
    <xf numFmtId="0" fontId="0" fillId="31" borderId="0" xfId="0" applyFill="1"/>
    <xf numFmtId="0" fontId="0" fillId="4" borderId="1" xfId="0" applyFill="1" applyBorder="1"/>
    <xf numFmtId="0" fontId="15" fillId="4" borderId="1" xfId="0" applyFont="1" applyFill="1" applyBorder="1"/>
    <xf numFmtId="164" fontId="3" fillId="4" borderId="1" xfId="0" applyNumberFormat="1" applyFont="1" applyFill="1" applyBorder="1"/>
    <xf numFmtId="0" fontId="0" fillId="65" borderId="0" xfId="0" applyFill="1"/>
    <xf numFmtId="166" fontId="38" fillId="0" borderId="66" xfId="1" applyNumberFormat="1" applyFont="1" applyBorder="1"/>
    <xf numFmtId="0" fontId="37" fillId="0" borderId="0" xfId="0" applyFont="1" applyAlignment="1">
      <alignment horizontal="left"/>
    </xf>
    <xf numFmtId="169" fontId="38" fillId="0" borderId="0" xfId="0" applyNumberFormat="1" applyFont="1" applyAlignment="1">
      <alignment horizontal="center"/>
    </xf>
    <xf numFmtId="0" fontId="38" fillId="0" borderId="0" xfId="0" applyFont="1" applyAlignment="1">
      <alignment vertical="center"/>
    </xf>
    <xf numFmtId="0" fontId="37" fillId="0" borderId="0" xfId="0" applyFont="1"/>
    <xf numFmtId="164" fontId="64" fillId="0" borderId="0" xfId="0" applyNumberFormat="1" applyFont="1"/>
    <xf numFmtId="0" fontId="68" fillId="31" borderId="60" xfId="0" applyFont="1" applyFill="1" applyBorder="1"/>
    <xf numFmtId="0" fontId="68" fillId="31" borderId="61" xfId="0" applyFont="1" applyFill="1" applyBorder="1"/>
    <xf numFmtId="0" fontId="68" fillId="31" borderId="62" xfId="0" applyFont="1" applyFill="1" applyBorder="1"/>
    <xf numFmtId="0" fontId="68" fillId="31" borderId="0" xfId="0" applyFont="1" applyFill="1"/>
    <xf numFmtId="0" fontId="68" fillId="31" borderId="63" xfId="0" applyFont="1" applyFill="1" applyBorder="1"/>
    <xf numFmtId="0" fontId="68" fillId="31" borderId="64" xfId="0" applyFont="1" applyFill="1" applyBorder="1"/>
    <xf numFmtId="0" fontId="68" fillId="31" borderId="0" xfId="0" applyFont="1" applyFill="1" applyAlignment="1">
      <alignment vertical="center"/>
    </xf>
    <xf numFmtId="169" fontId="68" fillId="31" borderId="0" xfId="0" applyNumberFormat="1" applyFont="1" applyFill="1" applyAlignment="1">
      <alignment horizontal="center"/>
    </xf>
    <xf numFmtId="166" fontId="68" fillId="31" borderId="0" xfId="1" applyNumberFormat="1" applyFont="1" applyFill="1" applyBorder="1" applyAlignment="1"/>
    <xf numFmtId="166" fontId="68" fillId="31" borderId="0" xfId="1" applyNumberFormat="1" applyFont="1" applyFill="1" applyBorder="1"/>
    <xf numFmtId="0" fontId="68" fillId="31" borderId="65" xfId="0" applyFont="1" applyFill="1" applyBorder="1"/>
    <xf numFmtId="166" fontId="68" fillId="31" borderId="66" xfId="1" applyNumberFormat="1" applyFont="1" applyFill="1" applyBorder="1" applyAlignment="1"/>
    <xf numFmtId="0" fontId="68" fillId="31" borderId="66" xfId="0" applyFont="1" applyFill="1" applyBorder="1"/>
    <xf numFmtId="0" fontId="68" fillId="31" borderId="67" xfId="0" applyFont="1" applyFill="1" applyBorder="1"/>
    <xf numFmtId="166" fontId="68" fillId="31" borderId="66" xfId="1" applyNumberFormat="1" applyFont="1" applyFill="1" applyBorder="1"/>
    <xf numFmtId="0" fontId="64" fillId="31" borderId="0" xfId="0" applyFont="1" applyFill="1"/>
    <xf numFmtId="166" fontId="38" fillId="0" borderId="64" xfId="1" applyNumberFormat="1" applyFont="1" applyBorder="1"/>
    <xf numFmtId="166" fontId="38" fillId="0" borderId="67" xfId="1" applyNumberFormat="1" applyFont="1" applyBorder="1"/>
    <xf numFmtId="0" fontId="3" fillId="4" borderId="0" xfId="0" applyFont="1" applyFill="1"/>
    <xf numFmtId="166" fontId="10" fillId="4" borderId="7" xfId="1" quotePrefix="1" applyNumberFormat="1" applyFont="1" applyFill="1" applyBorder="1" applyAlignment="1" applyProtection="1">
      <alignment horizontal="center"/>
      <protection locked="0"/>
    </xf>
    <xf numFmtId="166" fontId="8" fillId="4" borderId="4" xfId="1" applyNumberFormat="1" applyFont="1" applyFill="1" applyBorder="1" applyAlignment="1" applyProtection="1">
      <alignment horizontal="center"/>
      <protection locked="0"/>
    </xf>
    <xf numFmtId="0" fontId="4" fillId="4" borderId="39" xfId="0" applyFont="1" applyFill="1" applyBorder="1" applyAlignment="1" applyProtection="1">
      <alignment horizontal="center"/>
      <protection locked="0"/>
    </xf>
    <xf numFmtId="0" fontId="8" fillId="4" borderId="3" xfId="0" applyFont="1" applyFill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center"/>
      <protection locked="0"/>
    </xf>
    <xf numFmtId="0" fontId="8" fillId="4" borderId="1" xfId="0" applyFont="1" applyFill="1" applyBorder="1"/>
    <xf numFmtId="0" fontId="8" fillId="4" borderId="37" xfId="0" applyFont="1" applyFill="1" applyBorder="1"/>
    <xf numFmtId="0" fontId="8" fillId="4" borderId="24" xfId="0" applyFont="1" applyFill="1" applyBorder="1"/>
    <xf numFmtId="0" fontId="8" fillId="4" borderId="104" xfId="0" applyFont="1" applyFill="1" applyBorder="1"/>
    <xf numFmtId="0" fontId="4" fillId="4" borderId="30" xfId="0" applyFont="1" applyFill="1" applyBorder="1" applyAlignment="1">
      <alignment horizontal="center"/>
    </xf>
    <xf numFmtId="0" fontId="12" fillId="4" borderId="30" xfId="0" applyFont="1" applyFill="1" applyBorder="1"/>
    <xf numFmtId="0" fontId="4" fillId="4" borderId="30" xfId="0" applyFont="1" applyFill="1" applyBorder="1"/>
    <xf numFmtId="0" fontId="4" fillId="4" borderId="35" xfId="0" applyFont="1" applyFill="1" applyBorder="1"/>
    <xf numFmtId="0" fontId="5" fillId="4" borderId="32" xfId="0" applyFont="1" applyFill="1" applyBorder="1" applyAlignment="1">
      <alignment horizontal="center"/>
    </xf>
    <xf numFmtId="166" fontId="5" fillId="4" borderId="29" xfId="1" applyNumberFormat="1" applyFont="1" applyFill="1" applyBorder="1" applyAlignment="1" applyProtection="1">
      <alignment horizontal="center"/>
      <protection locked="0"/>
    </xf>
    <xf numFmtId="0" fontId="4" fillId="4" borderId="32" xfId="0" applyFont="1" applyFill="1" applyBorder="1" applyAlignment="1">
      <alignment horizontal="center"/>
    </xf>
    <xf numFmtId="166" fontId="17" fillId="4" borderId="29" xfId="1" applyNumberFormat="1" applyFont="1" applyFill="1" applyBorder="1" applyAlignment="1" applyProtection="1">
      <alignment horizontal="center"/>
      <protection locked="0"/>
    </xf>
    <xf numFmtId="0" fontId="4" fillId="4" borderId="106" xfId="0" applyFont="1" applyFill="1" applyBorder="1" applyAlignment="1" applyProtection="1">
      <alignment horizontal="center"/>
      <protection locked="0"/>
    </xf>
    <xf numFmtId="166" fontId="4" fillId="4" borderId="107" xfId="1" applyNumberFormat="1" applyFont="1" applyFill="1" applyBorder="1" applyAlignment="1" applyProtection="1">
      <alignment horizontal="left"/>
      <protection locked="0"/>
    </xf>
    <xf numFmtId="165" fontId="4" fillId="4" borderId="105" xfId="1" applyFont="1" applyFill="1" applyBorder="1" applyAlignment="1" applyProtection="1">
      <alignment horizontal="center"/>
      <protection locked="0"/>
    </xf>
    <xf numFmtId="166" fontId="4" fillId="4" borderId="105" xfId="1" applyNumberFormat="1" applyFont="1" applyFill="1" applyBorder="1" applyAlignment="1" applyProtection="1">
      <alignment horizontal="center"/>
      <protection locked="0"/>
    </xf>
    <xf numFmtId="0" fontId="4" fillId="4" borderId="107" xfId="0" applyFont="1" applyFill="1" applyBorder="1" applyAlignment="1" applyProtection="1">
      <alignment horizontal="centerContinuous"/>
      <protection locked="0"/>
    </xf>
    <xf numFmtId="0" fontId="4" fillId="31" borderId="0" xfId="0" applyFont="1" applyFill="1"/>
    <xf numFmtId="0" fontId="13" fillId="31" borderId="0" xfId="0" applyFont="1" applyFill="1"/>
    <xf numFmtId="0" fontId="3" fillId="31" borderId="0" xfId="0" applyFont="1" applyFill="1"/>
    <xf numFmtId="0" fontId="74" fillId="0" borderId="1" xfId="0" applyFont="1" applyBorder="1" applyAlignment="1">
      <alignment horizontal="center"/>
    </xf>
    <xf numFmtId="0" fontId="74" fillId="4" borderId="1" xfId="0" applyFont="1" applyFill="1" applyBorder="1"/>
    <xf numFmtId="0" fontId="73" fillId="4" borderId="1" xfId="0" applyFont="1" applyFill="1" applyBorder="1"/>
    <xf numFmtId="164" fontId="75" fillId="4" borderId="1" xfId="0" applyNumberFormat="1" applyFont="1" applyFill="1" applyBorder="1"/>
    <xf numFmtId="0" fontId="38" fillId="0" borderId="0" xfId="0" applyFont="1" applyAlignment="1">
      <alignment horizontal="left"/>
    </xf>
    <xf numFmtId="0" fontId="64" fillId="0" borderId="0" xfId="0" applyFont="1"/>
    <xf numFmtId="166" fontId="38" fillId="31" borderId="0" xfId="1" applyNumberFormat="1" applyFont="1" applyFill="1" applyBorder="1"/>
    <xf numFmtId="0" fontId="38" fillId="31" borderId="64" xfId="0" applyFont="1" applyFill="1" applyBorder="1"/>
    <xf numFmtId="166" fontId="38" fillId="31" borderId="66" xfId="1" applyNumberFormat="1" applyFont="1" applyFill="1" applyBorder="1"/>
    <xf numFmtId="0" fontId="38" fillId="31" borderId="67" xfId="0" applyFont="1" applyFill="1" applyBorder="1"/>
    <xf numFmtId="0" fontId="18" fillId="7" borderId="1" xfId="0" applyFont="1" applyFill="1" applyBorder="1" applyAlignment="1">
      <alignment vertical="top" wrapText="1" readingOrder="1"/>
    </xf>
    <xf numFmtId="0" fontId="10" fillId="4" borderId="14" xfId="0" applyFont="1" applyFill="1" applyBorder="1" applyAlignment="1">
      <alignment horizontal="left"/>
    </xf>
    <xf numFmtId="0" fontId="10" fillId="4" borderId="14" xfId="0" applyFont="1" applyFill="1" applyBorder="1" applyAlignment="1">
      <alignment horizontal="center" wrapText="1"/>
    </xf>
    <xf numFmtId="166" fontId="10" fillId="4" borderId="0" xfId="1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4" fontId="3" fillId="0" borderId="65" xfId="88" applyNumberFormat="1" applyFont="1" applyBorder="1" applyAlignment="1">
      <alignment horizontal="center"/>
    </xf>
    <xf numFmtId="4" fontId="3" fillId="0" borderId="67" xfId="88" applyNumberFormat="1" applyFont="1" applyBorder="1" applyAlignment="1">
      <alignment horizontal="center"/>
    </xf>
    <xf numFmtId="4" fontId="3" fillId="0" borderId="76" xfId="88" applyNumberFormat="1" applyFont="1" applyBorder="1" applyAlignment="1">
      <alignment horizontal="center" vertical="center"/>
    </xf>
    <xf numFmtId="4" fontId="3" fillId="0" borderId="82" xfId="88" applyNumberFormat="1" applyFont="1" applyBorder="1" applyAlignment="1">
      <alignment horizontal="center" vertical="center"/>
    </xf>
    <xf numFmtId="0" fontId="3" fillId="0" borderId="83" xfId="88" applyFont="1" applyBorder="1" applyAlignment="1">
      <alignment horizontal="center" vertical="center"/>
    </xf>
    <xf numFmtId="0" fontId="3" fillId="0" borderId="73" xfId="88" applyFont="1" applyBorder="1" applyAlignment="1">
      <alignment horizontal="center" vertical="center"/>
    </xf>
    <xf numFmtId="0" fontId="3" fillId="0" borderId="84" xfId="88" applyFont="1" applyBorder="1" applyAlignment="1">
      <alignment horizontal="center" vertical="center" wrapText="1"/>
    </xf>
    <xf numFmtId="0" fontId="3" fillId="0" borderId="85" xfId="88" applyFont="1" applyBorder="1" applyAlignment="1">
      <alignment horizontal="center" vertical="center" wrapText="1"/>
    </xf>
    <xf numFmtId="2" fontId="3" fillId="0" borderId="83" xfId="88" applyNumberFormat="1" applyFont="1" applyBorder="1" applyAlignment="1">
      <alignment horizontal="right" vertical="center"/>
    </xf>
    <xf numFmtId="2" fontId="3" fillId="0" borderId="73" xfId="88" applyNumberFormat="1" applyFont="1" applyBorder="1" applyAlignment="1">
      <alignment horizontal="right" vertical="center"/>
    </xf>
    <xf numFmtId="4" fontId="3" fillId="0" borderId="69" xfId="88" applyNumberFormat="1" applyFont="1" applyBorder="1" applyAlignment="1">
      <alignment horizontal="center"/>
    </xf>
    <xf numFmtId="4" fontId="3" fillId="0" borderId="70" xfId="88" applyNumberFormat="1" applyFont="1" applyBorder="1" applyAlignment="1">
      <alignment horizontal="center"/>
    </xf>
    <xf numFmtId="0" fontId="37" fillId="0" borderId="65" xfId="0" applyFont="1" applyBorder="1" applyAlignment="1">
      <alignment horizontal="left"/>
    </xf>
    <xf numFmtId="0" fontId="37" fillId="0" borderId="66" xfId="0" applyFont="1" applyBorder="1" applyAlignment="1">
      <alignment horizontal="left"/>
    </xf>
    <xf numFmtId="0" fontId="37" fillId="0" borderId="63" xfId="0" applyFont="1" applyBorder="1" applyAlignment="1">
      <alignment horizontal="left"/>
    </xf>
    <xf numFmtId="0" fontId="37" fillId="0" borderId="0" xfId="0" applyFont="1" applyAlignment="1">
      <alignment horizontal="left"/>
    </xf>
    <xf numFmtId="0" fontId="38" fillId="0" borderId="69" xfId="0" applyFont="1" applyBorder="1" applyAlignment="1">
      <alignment horizontal="center"/>
    </xf>
    <xf numFmtId="0" fontId="38" fillId="0" borderId="68" xfId="0" applyFont="1" applyBorder="1" applyAlignment="1">
      <alignment horizontal="center"/>
    </xf>
    <xf numFmtId="0" fontId="38" fillId="0" borderId="70" xfId="0" applyFont="1" applyBorder="1" applyAlignment="1">
      <alignment horizontal="center"/>
    </xf>
    <xf numFmtId="169" fontId="38" fillId="0" borderId="60" xfId="0" applyNumberFormat="1" applyFont="1" applyBorder="1" applyAlignment="1">
      <alignment horizontal="center"/>
    </xf>
    <xf numFmtId="169" fontId="38" fillId="0" borderId="61" xfId="0" applyNumberFormat="1" applyFont="1" applyBorder="1" applyAlignment="1">
      <alignment horizontal="center"/>
    </xf>
    <xf numFmtId="169" fontId="38" fillId="0" borderId="62" xfId="0" applyNumberFormat="1" applyFont="1" applyBorder="1" applyAlignment="1">
      <alignment horizontal="center"/>
    </xf>
    <xf numFmtId="0" fontId="38" fillId="31" borderId="65" xfId="0" applyFont="1" applyFill="1" applyBorder="1" applyAlignment="1">
      <alignment horizontal="left"/>
    </xf>
    <xf numFmtId="0" fontId="38" fillId="31" borderId="66" xfId="0" applyFont="1" applyFill="1" applyBorder="1" applyAlignment="1">
      <alignment horizontal="left"/>
    </xf>
    <xf numFmtId="16" fontId="72" fillId="0" borderId="0" xfId="0" applyNumberFormat="1" applyFont="1" applyAlignment="1">
      <alignment horizontal="right" vertical="center" wrapText="1"/>
    </xf>
    <xf numFmtId="169" fontId="38" fillId="31" borderId="60" xfId="0" applyNumberFormat="1" applyFont="1" applyFill="1" applyBorder="1" applyAlignment="1">
      <alignment horizontal="center"/>
    </xf>
    <xf numFmtId="169" fontId="38" fillId="31" borderId="61" xfId="0" applyNumberFormat="1" applyFont="1" applyFill="1" applyBorder="1" applyAlignment="1">
      <alignment horizontal="center"/>
    </xf>
    <xf numFmtId="169" fontId="38" fillId="31" borderId="62" xfId="0" applyNumberFormat="1" applyFont="1" applyFill="1" applyBorder="1" applyAlignment="1">
      <alignment horizontal="center"/>
    </xf>
    <xf numFmtId="0" fontId="38" fillId="31" borderId="63" xfId="0" applyFont="1" applyFill="1" applyBorder="1" applyAlignment="1">
      <alignment horizontal="left"/>
    </xf>
    <xf numFmtId="0" fontId="38" fillId="31" borderId="0" xfId="0" applyFont="1" applyFill="1" applyAlignment="1">
      <alignment horizontal="left"/>
    </xf>
    <xf numFmtId="0" fontId="72" fillId="0" borderId="0" xfId="0" applyFont="1" applyAlignment="1">
      <alignment horizontal="right" vertical="center" wrapText="1"/>
    </xf>
    <xf numFmtId="166" fontId="38" fillId="0" borderId="60" xfId="1" applyNumberFormat="1" applyFont="1" applyBorder="1" applyAlignment="1">
      <alignment horizontal="center"/>
    </xf>
    <xf numFmtId="166" fontId="38" fillId="0" borderId="61" xfId="1" applyNumberFormat="1" applyFont="1" applyBorder="1" applyAlignment="1">
      <alignment horizontal="center"/>
    </xf>
    <xf numFmtId="166" fontId="38" fillId="0" borderId="62" xfId="1" applyNumberFormat="1" applyFont="1" applyBorder="1" applyAlignment="1">
      <alignment horizontal="center"/>
    </xf>
    <xf numFmtId="0" fontId="66" fillId="0" borderId="0" xfId="0" applyFont="1" applyAlignment="1">
      <alignment horizontal="center" vertical="center"/>
    </xf>
    <xf numFmtId="0" fontId="66" fillId="0" borderId="0" xfId="0" applyFont="1" applyAlignment="1">
      <alignment horizontal="center" vertical="center" wrapText="1"/>
    </xf>
    <xf numFmtId="0" fontId="68" fillId="31" borderId="65" xfId="0" applyFont="1" applyFill="1" applyBorder="1" applyAlignment="1">
      <alignment horizontal="left"/>
    </xf>
    <xf numFmtId="0" fontId="68" fillId="31" borderId="66" xfId="0" applyFont="1" applyFill="1" applyBorder="1" applyAlignment="1">
      <alignment horizontal="left"/>
    </xf>
    <xf numFmtId="0" fontId="69" fillId="31" borderId="0" xfId="0" applyFont="1" applyFill="1" applyAlignment="1">
      <alignment horizontal="center" vertical="center" wrapText="1"/>
    </xf>
    <xf numFmtId="0" fontId="69" fillId="31" borderId="0" xfId="0" applyFont="1" applyFill="1" applyAlignment="1">
      <alignment horizontal="center" vertical="center"/>
    </xf>
    <xf numFmtId="169" fontId="68" fillId="31" borderId="60" xfId="0" applyNumberFormat="1" applyFont="1" applyFill="1" applyBorder="1" applyAlignment="1">
      <alignment horizontal="center"/>
    </xf>
    <xf numFmtId="169" fontId="68" fillId="31" borderId="61" xfId="0" applyNumberFormat="1" applyFont="1" applyFill="1" applyBorder="1" applyAlignment="1">
      <alignment horizontal="center"/>
    </xf>
    <xf numFmtId="169" fontId="68" fillId="31" borderId="62" xfId="0" applyNumberFormat="1" applyFont="1" applyFill="1" applyBorder="1" applyAlignment="1">
      <alignment horizontal="center"/>
    </xf>
    <xf numFmtId="0" fontId="68" fillId="31" borderId="63" xfId="0" applyFont="1" applyFill="1" applyBorder="1" applyAlignment="1">
      <alignment horizontal="left"/>
    </xf>
    <xf numFmtId="0" fontId="68" fillId="31" borderId="0" xfId="0" applyFont="1" applyFill="1" applyAlignment="1">
      <alignment horizontal="left"/>
    </xf>
    <xf numFmtId="0" fontId="6" fillId="4" borderId="0" xfId="0" applyFont="1" applyFill="1" applyAlignment="1">
      <alignment horizontal="center"/>
    </xf>
    <xf numFmtId="0" fontId="10" fillId="4" borderId="30" xfId="0" applyFont="1" applyFill="1" applyBorder="1" applyAlignment="1" applyProtection="1">
      <alignment horizontal="left"/>
      <protection locked="0"/>
    </xf>
    <xf numFmtId="0" fontId="10" fillId="4" borderId="30" xfId="0" quotePrefix="1" applyFont="1" applyFill="1" applyBorder="1" applyAlignment="1" applyProtection="1">
      <alignment horizontal="left"/>
      <protection locked="0"/>
    </xf>
    <xf numFmtId="0" fontId="10" fillId="4" borderId="31" xfId="0" quotePrefix="1" applyFont="1" applyFill="1" applyBorder="1" applyAlignment="1" applyProtection="1">
      <alignment horizontal="left"/>
      <protection locked="0"/>
    </xf>
    <xf numFmtId="0" fontId="5" fillId="4" borderId="0" xfId="0" applyFont="1" applyFill="1" applyAlignment="1">
      <alignment horizontal="left"/>
    </xf>
    <xf numFmtId="0" fontId="8" fillId="4" borderId="30" xfId="0" quotePrefix="1" applyFont="1" applyFill="1" applyBorder="1" applyAlignment="1" applyProtection="1">
      <alignment horizontal="center"/>
      <protection locked="0"/>
    </xf>
    <xf numFmtId="166" fontId="8" fillId="4" borderId="4" xfId="1" applyNumberFormat="1" applyFont="1" applyFill="1" applyBorder="1" applyAlignment="1" applyProtection="1">
      <alignment horizontal="center"/>
      <protection locked="0"/>
    </xf>
    <xf numFmtId="166" fontId="8" fillId="4" borderId="2" xfId="1" applyNumberFormat="1" applyFont="1" applyFill="1" applyBorder="1" applyAlignment="1" applyProtection="1">
      <alignment horizontal="center"/>
      <protection locked="0"/>
    </xf>
    <xf numFmtId="0" fontId="5" fillId="4" borderId="5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4" fillId="4" borderId="39" xfId="0" applyFont="1" applyFill="1" applyBorder="1" applyAlignment="1" applyProtection="1">
      <alignment horizontal="center"/>
      <protection locked="0"/>
    </xf>
    <xf numFmtId="0" fontId="8" fillId="4" borderId="3" xfId="0" applyFont="1" applyFill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center"/>
      <protection locked="0"/>
    </xf>
    <xf numFmtId="0" fontId="5" fillId="4" borderId="43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4" borderId="44" xfId="0" applyFont="1" applyFill="1" applyBorder="1" applyAlignment="1">
      <alignment horizontal="center"/>
    </xf>
    <xf numFmtId="0" fontId="8" fillId="4" borderId="39" xfId="0" applyFont="1" applyFill="1" applyBorder="1" applyAlignment="1" applyProtection="1">
      <alignment horizontal="center"/>
      <protection locked="0"/>
    </xf>
    <xf numFmtId="0" fontId="8" fillId="4" borderId="39" xfId="0" applyFont="1" applyFill="1" applyBorder="1" applyAlignment="1" applyProtection="1">
      <alignment horizontal="left"/>
      <protection locked="0"/>
    </xf>
    <xf numFmtId="0" fontId="8" fillId="4" borderId="3" xfId="0" applyFont="1" applyFill="1" applyBorder="1" applyAlignment="1" applyProtection="1">
      <alignment horizontal="left"/>
      <protection locked="0"/>
    </xf>
    <xf numFmtId="0" fontId="8" fillId="4" borderId="2" xfId="0" applyFont="1" applyFill="1" applyBorder="1" applyAlignment="1" applyProtection="1">
      <alignment horizontal="left"/>
      <protection locked="0"/>
    </xf>
    <xf numFmtId="166" fontId="8" fillId="4" borderId="5" xfId="1" applyNumberFormat="1" applyFont="1" applyFill="1" applyBorder="1" applyAlignment="1" applyProtection="1">
      <alignment horizontal="center"/>
      <protection locked="0"/>
    </xf>
    <xf numFmtId="166" fontId="10" fillId="4" borderId="5" xfId="1" applyNumberFormat="1" applyFont="1" applyFill="1" applyBorder="1" applyAlignment="1" applyProtection="1">
      <alignment horizontal="center"/>
      <protection locked="0"/>
    </xf>
    <xf numFmtId="0" fontId="5" fillId="4" borderId="40" xfId="0" applyFont="1" applyFill="1" applyBorder="1" applyAlignment="1">
      <alignment horizontal="center"/>
    </xf>
    <xf numFmtId="0" fontId="5" fillId="4" borderId="41" xfId="0" applyFont="1" applyFill="1" applyBorder="1" applyAlignment="1">
      <alignment horizontal="center"/>
    </xf>
    <xf numFmtId="166" fontId="8" fillId="4" borderId="40" xfId="1" applyNumberFormat="1" applyFont="1" applyFill="1" applyBorder="1" applyAlignment="1">
      <alignment horizontal="right"/>
    </xf>
    <xf numFmtId="166" fontId="8" fillId="4" borderId="25" xfId="1" applyNumberFormat="1" applyFont="1" applyFill="1" applyBorder="1" applyAlignment="1">
      <alignment horizontal="right"/>
    </xf>
    <xf numFmtId="166" fontId="16" fillId="4" borderId="42" xfId="1" applyNumberFormat="1" applyFont="1" applyFill="1" applyBorder="1" applyAlignment="1" applyProtection="1">
      <alignment horizontal="center"/>
      <protection locked="0"/>
    </xf>
    <xf numFmtId="166" fontId="4" fillId="4" borderId="5" xfId="1" applyNumberFormat="1" applyFont="1" applyFill="1" applyBorder="1" applyAlignment="1" applyProtection="1">
      <alignment horizontal="center"/>
      <protection locked="0"/>
    </xf>
    <xf numFmtId="0" fontId="39" fillId="63" borderId="6" xfId="41" applyFont="1" applyFill="1" applyBorder="1" applyAlignment="1">
      <alignment horizontal="center" vertical="top"/>
    </xf>
    <xf numFmtId="0" fontId="39" fillId="63" borderId="5" xfId="41" applyFont="1" applyFill="1" applyBorder="1" applyAlignment="1">
      <alignment horizontal="center" vertical="top"/>
    </xf>
    <xf numFmtId="0" fontId="39" fillId="63" borderId="20" xfId="41" applyFont="1" applyFill="1" applyBorder="1" applyAlignment="1">
      <alignment horizontal="center" vertical="top"/>
    </xf>
    <xf numFmtId="0" fontId="18" fillId="63" borderId="6" xfId="41" applyFont="1" applyFill="1" applyBorder="1" applyAlignment="1">
      <alignment horizontal="center" vertical="top"/>
    </xf>
    <xf numFmtId="0" fontId="18" fillId="63" borderId="5" xfId="41" applyFont="1" applyFill="1" applyBorder="1" applyAlignment="1">
      <alignment horizontal="center" vertical="top"/>
    </xf>
    <xf numFmtId="0" fontId="18" fillId="63" borderId="20" xfId="41" applyFont="1" applyFill="1" applyBorder="1" applyAlignment="1">
      <alignment horizontal="center" vertical="top"/>
    </xf>
    <xf numFmtId="0" fontId="57" fillId="0" borderId="0" xfId="41" applyFont="1" applyAlignment="1">
      <alignment horizontal="center"/>
    </xf>
    <xf numFmtId="0" fontId="10" fillId="0" borderId="0" xfId="41" applyFont="1" applyAlignment="1">
      <alignment horizontal="center"/>
    </xf>
    <xf numFmtId="0" fontId="58" fillId="0" borderId="0" xfId="41" applyFont="1" applyAlignment="1">
      <alignment horizontal="center"/>
    </xf>
    <xf numFmtId="0" fontId="6" fillId="0" borderId="0" xfId="41" applyFont="1" applyAlignment="1">
      <alignment horizontal="center"/>
    </xf>
    <xf numFmtId="0" fontId="60" fillId="63" borderId="38" xfId="41" applyFont="1" applyFill="1" applyBorder="1" applyAlignment="1">
      <alignment horizontal="center"/>
    </xf>
    <xf numFmtId="0" fontId="60" fillId="63" borderId="9" xfId="41" applyFont="1" applyFill="1" applyBorder="1" applyAlignment="1">
      <alignment horizontal="center"/>
    </xf>
    <xf numFmtId="0" fontId="60" fillId="63" borderId="24" xfId="41" applyFont="1" applyFill="1" applyBorder="1" applyAlignment="1">
      <alignment horizontal="center"/>
    </xf>
    <xf numFmtId="0" fontId="4" fillId="4" borderId="10" xfId="0" applyFont="1" applyFill="1" applyBorder="1" applyAlignment="1" applyProtection="1">
      <alignment horizontal="center"/>
      <protection locked="0"/>
    </xf>
    <xf numFmtId="0" fontId="4" fillId="4" borderId="8" xfId="0" applyFont="1" applyFill="1" applyBorder="1" applyAlignment="1" applyProtection="1">
      <alignment horizontal="center"/>
      <protection locked="0"/>
    </xf>
    <xf numFmtId="0" fontId="4" fillId="4" borderId="36" xfId="0" applyFont="1" applyFill="1" applyBorder="1" applyAlignment="1" applyProtection="1">
      <alignment horizontal="center"/>
      <protection locked="0"/>
    </xf>
    <xf numFmtId="166" fontId="4" fillId="4" borderId="10" xfId="1" applyNumberFormat="1" applyFont="1" applyFill="1" applyBorder="1" applyAlignment="1" applyProtection="1">
      <alignment horizontal="center"/>
      <protection locked="0"/>
    </xf>
    <xf numFmtId="166" fontId="4" fillId="4" borderId="8" xfId="1" applyNumberFormat="1" applyFont="1" applyFill="1" applyBorder="1" applyAlignment="1" applyProtection="1">
      <alignment horizontal="center"/>
      <protection locked="0"/>
    </xf>
    <xf numFmtId="166" fontId="4" fillId="4" borderId="36" xfId="1" applyNumberFormat="1" applyFont="1" applyFill="1" applyBorder="1" applyAlignment="1" applyProtection="1">
      <alignment horizontal="center"/>
      <protection locked="0"/>
    </xf>
    <xf numFmtId="0" fontId="4" fillId="4" borderId="48" xfId="0" applyFont="1" applyFill="1" applyBorder="1" applyAlignment="1" applyProtection="1">
      <alignment horizontal="center"/>
      <protection locked="0"/>
    </xf>
    <xf numFmtId="0" fontId="4" fillId="4" borderId="31" xfId="0" applyFont="1" applyFill="1" applyBorder="1" applyAlignment="1" applyProtection="1">
      <alignment horizontal="center"/>
      <protection locked="0"/>
    </xf>
    <xf numFmtId="0" fontId="4" fillId="4" borderId="49" xfId="0" applyFont="1" applyFill="1" applyBorder="1" applyAlignment="1" applyProtection="1">
      <alignment horizontal="center"/>
      <protection locked="0"/>
    </xf>
    <xf numFmtId="166" fontId="4" fillId="4" borderId="48" xfId="1" applyNumberFormat="1" applyFont="1" applyFill="1" applyBorder="1" applyAlignment="1" applyProtection="1">
      <alignment horizontal="center"/>
      <protection locked="0"/>
    </xf>
    <xf numFmtId="166" fontId="4" fillId="4" borderId="31" xfId="1" applyNumberFormat="1" applyFont="1" applyFill="1" applyBorder="1" applyAlignment="1" applyProtection="1">
      <alignment horizontal="center"/>
      <protection locked="0"/>
    </xf>
    <xf numFmtId="166" fontId="4" fillId="4" borderId="49" xfId="1" applyNumberFormat="1" applyFont="1" applyFill="1" applyBorder="1" applyAlignment="1" applyProtection="1">
      <alignment horizontal="center"/>
      <protection locked="0"/>
    </xf>
    <xf numFmtId="0" fontId="4" fillId="4" borderId="45" xfId="0" applyFont="1" applyFill="1" applyBorder="1" applyAlignment="1" applyProtection="1">
      <alignment horizontal="center"/>
      <protection locked="0"/>
    </xf>
    <xf numFmtId="0" fontId="4" fillId="4" borderId="47" xfId="0" applyFont="1" applyFill="1" applyBorder="1" applyAlignment="1" applyProtection="1">
      <alignment horizontal="center"/>
      <protection locked="0"/>
    </xf>
    <xf numFmtId="0" fontId="4" fillId="4" borderId="46" xfId="0" applyFont="1" applyFill="1" applyBorder="1" applyAlignment="1" applyProtection="1">
      <alignment horizontal="center"/>
      <protection locked="0"/>
    </xf>
    <xf numFmtId="166" fontId="4" fillId="4" borderId="45" xfId="1" applyNumberFormat="1" applyFont="1" applyFill="1" applyBorder="1" applyAlignment="1" applyProtection="1">
      <alignment horizontal="center"/>
      <protection locked="0"/>
    </xf>
    <xf numFmtId="166" fontId="4" fillId="4" borderId="47" xfId="1" applyNumberFormat="1" applyFont="1" applyFill="1" applyBorder="1" applyAlignment="1" applyProtection="1">
      <alignment horizontal="center"/>
      <protection locked="0"/>
    </xf>
    <xf numFmtId="166" fontId="4" fillId="4" borderId="46" xfId="1" applyNumberFormat="1" applyFont="1" applyFill="1" applyBorder="1" applyAlignment="1" applyProtection="1">
      <alignment horizontal="center"/>
      <protection locked="0"/>
    </xf>
    <xf numFmtId="0" fontId="11" fillId="4" borderId="11" xfId="0" applyFont="1" applyFill="1" applyBorder="1" applyAlignment="1" applyProtection="1">
      <alignment horizontal="center"/>
      <protection locked="0"/>
    </xf>
    <xf numFmtId="0" fontId="11" fillId="4" borderId="12" xfId="0" applyFon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horizontal="center"/>
      <protection locked="0"/>
    </xf>
    <xf numFmtId="0" fontId="4" fillId="4" borderId="12" xfId="0" applyFont="1" applyFill="1" applyBorder="1" applyAlignment="1" applyProtection="1">
      <alignment horizontal="center"/>
      <protection locked="0"/>
    </xf>
    <xf numFmtId="0" fontId="4" fillId="4" borderId="5" xfId="0" applyFont="1" applyFill="1" applyBorder="1" applyAlignment="1" applyProtection="1">
      <alignment horizontal="left"/>
      <protection locked="0"/>
    </xf>
    <xf numFmtId="0" fontId="4" fillId="4" borderId="20" xfId="0" applyFont="1" applyFill="1" applyBorder="1" applyAlignment="1" applyProtection="1">
      <alignment horizontal="left"/>
      <protection locked="0"/>
    </xf>
    <xf numFmtId="0" fontId="5" fillId="4" borderId="45" xfId="0" applyFont="1" applyFill="1" applyBorder="1" applyAlignment="1">
      <alignment horizontal="center"/>
    </xf>
    <xf numFmtId="0" fontId="5" fillId="4" borderId="47" xfId="0" applyFont="1" applyFill="1" applyBorder="1" applyAlignment="1">
      <alignment horizontal="center"/>
    </xf>
    <xf numFmtId="0" fontId="5" fillId="4" borderId="46" xfId="0" applyFont="1" applyFill="1" applyBorder="1" applyAlignment="1">
      <alignment horizontal="center"/>
    </xf>
    <xf numFmtId="0" fontId="4" fillId="4" borderId="38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5" fillId="4" borderId="48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0" fontId="5" fillId="4" borderId="49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1" fontId="4" fillId="4" borderId="10" xfId="0" applyNumberFormat="1" applyFont="1" applyFill="1" applyBorder="1" applyAlignment="1" applyProtection="1">
      <alignment horizontal="center"/>
      <protection locked="0"/>
    </xf>
    <xf numFmtId="1" fontId="4" fillId="4" borderId="36" xfId="0" applyNumberFormat="1" applyFont="1" applyFill="1" applyBorder="1" applyAlignment="1" applyProtection="1">
      <alignment horizontal="center"/>
      <protection locked="0"/>
    </xf>
    <xf numFmtId="0" fontId="5" fillId="4" borderId="8" xfId="0" applyFont="1" applyFill="1" applyBorder="1" applyAlignment="1" applyProtection="1">
      <alignment horizontal="left"/>
      <protection locked="0"/>
    </xf>
    <xf numFmtId="0" fontId="5" fillId="4" borderId="36" xfId="0" applyFont="1" applyFill="1" applyBorder="1" applyAlignment="1" applyProtection="1">
      <alignment horizontal="left"/>
      <protection locked="0"/>
    </xf>
    <xf numFmtId="1" fontId="4" fillId="4" borderId="106" xfId="0" applyNumberFormat="1" applyFont="1" applyFill="1" applyBorder="1" applyAlignment="1" applyProtection="1">
      <alignment horizontal="center"/>
      <protection locked="0"/>
    </xf>
    <xf numFmtId="1" fontId="4" fillId="4" borderId="107" xfId="0" applyNumberFormat="1" applyFont="1" applyFill="1" applyBorder="1" applyAlignment="1" applyProtection="1">
      <alignment horizontal="center"/>
      <protection locked="0"/>
    </xf>
    <xf numFmtId="0" fontId="5" fillId="4" borderId="103" xfId="0" applyFont="1" applyFill="1" applyBorder="1" applyAlignment="1" applyProtection="1">
      <alignment horizontal="left"/>
      <protection locked="0"/>
    </xf>
    <xf numFmtId="0" fontId="5" fillId="4" borderId="107" xfId="0" applyFont="1" applyFill="1" applyBorder="1" applyAlignment="1" applyProtection="1">
      <alignment horizontal="left"/>
      <protection locked="0"/>
    </xf>
    <xf numFmtId="0" fontId="4" fillId="4" borderId="34" xfId="0" applyFont="1" applyFill="1" applyBorder="1" applyAlignment="1">
      <alignment horizontal="center"/>
    </xf>
    <xf numFmtId="0" fontId="4" fillId="4" borderId="30" xfId="0" applyFont="1" applyFill="1" applyBorder="1" applyAlignment="1">
      <alignment horizontal="center"/>
    </xf>
    <xf numFmtId="1" fontId="10" fillId="4" borderId="10" xfId="0" applyNumberFormat="1" applyFont="1" applyFill="1" applyBorder="1" applyAlignment="1" applyProtection="1">
      <alignment horizontal="center"/>
      <protection locked="0"/>
    </xf>
    <xf numFmtId="1" fontId="10" fillId="4" borderId="36" xfId="0" applyNumberFormat="1" applyFont="1" applyFill="1" applyBorder="1" applyAlignment="1" applyProtection="1">
      <alignment horizontal="center"/>
      <protection locked="0"/>
    </xf>
    <xf numFmtId="0" fontId="10" fillId="4" borderId="8" xfId="0" applyFont="1" applyFill="1" applyBorder="1" applyAlignment="1" applyProtection="1">
      <alignment horizontal="center"/>
      <protection locked="0"/>
    </xf>
    <xf numFmtId="0" fontId="10" fillId="4" borderId="36" xfId="0" applyFont="1" applyFill="1" applyBorder="1" applyAlignment="1" applyProtection="1">
      <alignment horizontal="center"/>
      <protection locked="0"/>
    </xf>
    <xf numFmtId="0" fontId="10" fillId="4" borderId="8" xfId="0" applyFont="1" applyFill="1" applyBorder="1" applyAlignment="1" applyProtection="1">
      <alignment horizontal="left"/>
      <protection locked="0"/>
    </xf>
    <xf numFmtId="0" fontId="10" fillId="4" borderId="36" xfId="0" applyFont="1" applyFill="1" applyBorder="1" applyAlignment="1" applyProtection="1">
      <alignment horizontal="left"/>
      <protection locked="0"/>
    </xf>
    <xf numFmtId="1" fontId="10" fillId="4" borderId="10" xfId="0" quotePrefix="1" applyNumberFormat="1" applyFont="1" applyFill="1" applyBorder="1" applyAlignment="1" applyProtection="1">
      <alignment horizontal="center"/>
      <protection locked="0"/>
    </xf>
    <xf numFmtId="0" fontId="71" fillId="4" borderId="8" xfId="0" applyFont="1" applyFill="1" applyBorder="1" applyAlignment="1" applyProtection="1">
      <alignment horizontal="left"/>
      <protection locked="0"/>
    </xf>
    <xf numFmtId="0" fontId="71" fillId="4" borderId="36" xfId="0" applyFont="1" applyFill="1" applyBorder="1" applyAlignment="1" applyProtection="1">
      <alignment horizontal="left"/>
      <protection locked="0"/>
    </xf>
    <xf numFmtId="0" fontId="67" fillId="4" borderId="8" xfId="0" applyFont="1" applyFill="1" applyBorder="1" applyAlignment="1" applyProtection="1">
      <alignment horizontal="center"/>
      <protection locked="0"/>
    </xf>
    <xf numFmtId="0" fontId="67" fillId="4" borderId="36" xfId="0" applyFont="1" applyFill="1" applyBorder="1" applyAlignment="1" applyProtection="1">
      <alignment horizontal="center"/>
      <protection locked="0"/>
    </xf>
    <xf numFmtId="170" fontId="10" fillId="4" borderId="10" xfId="0" applyNumberFormat="1" applyFont="1" applyFill="1" applyBorder="1" applyAlignment="1" applyProtection="1">
      <alignment horizontal="center"/>
      <protection locked="0"/>
    </xf>
    <xf numFmtId="170" fontId="10" fillId="4" borderId="36" xfId="0" applyNumberFormat="1" applyFont="1" applyFill="1" applyBorder="1" applyAlignment="1" applyProtection="1">
      <alignment horizontal="center"/>
      <protection locked="0"/>
    </xf>
    <xf numFmtId="0" fontId="3" fillId="4" borderId="30" xfId="0" applyFont="1" applyFill="1" applyBorder="1" applyAlignment="1">
      <alignment horizontal="left"/>
    </xf>
    <xf numFmtId="0" fontId="3" fillId="4" borderId="35" xfId="0" applyFont="1" applyFill="1" applyBorder="1" applyAlignment="1">
      <alignment horizontal="left"/>
    </xf>
    <xf numFmtId="0" fontId="64" fillId="0" borderId="8" xfId="0" applyFont="1" applyBorder="1"/>
    <xf numFmtId="0" fontId="64" fillId="0" borderId="36" xfId="0" applyFont="1" applyBorder="1"/>
    <xf numFmtId="0" fontId="5" fillId="4" borderId="38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3" fillId="4" borderId="47" xfId="0" applyFont="1" applyFill="1" applyBorder="1" applyAlignment="1">
      <alignment horizontal="left"/>
    </xf>
    <xf numFmtId="0" fontId="5" fillId="4" borderId="47" xfId="0" applyFont="1" applyFill="1" applyBorder="1" applyAlignment="1">
      <alignment horizontal="left"/>
    </xf>
    <xf numFmtId="0" fontId="5" fillId="4" borderId="46" xfId="0" applyFont="1" applyFill="1" applyBorder="1" applyAlignment="1">
      <alignment horizontal="left"/>
    </xf>
    <xf numFmtId="0" fontId="4" fillId="4" borderId="8" xfId="0" applyFont="1" applyFill="1" applyBorder="1" applyAlignment="1" applyProtection="1">
      <alignment horizontal="left"/>
      <protection locked="0"/>
    </xf>
    <xf numFmtId="0" fontId="3" fillId="4" borderId="5" xfId="0" applyFont="1" applyFill="1" applyBorder="1" applyAlignment="1" applyProtection="1">
      <alignment horizontal="left"/>
      <protection locked="0"/>
    </xf>
    <xf numFmtId="0" fontId="5" fillId="4" borderId="0" xfId="0" applyFont="1" applyFill="1" applyAlignment="1">
      <alignment horizontal="center"/>
    </xf>
    <xf numFmtId="0" fontId="4" fillId="4" borderId="30" xfId="0" applyFont="1" applyFill="1" applyBorder="1" applyAlignment="1" applyProtection="1">
      <alignment horizontal="left"/>
      <protection locked="0"/>
    </xf>
  </cellXfs>
  <cellStyles count="173">
    <cellStyle name="20% - Accent1" xfId="147" builtinId="30" customBuiltin="1"/>
    <cellStyle name="20% - Accent1 2" xfId="2" xr:uid="{00000000-0005-0000-0000-000001000000}"/>
    <cellStyle name="20% - Accent1 3" xfId="47" xr:uid="{00000000-0005-0000-0000-000002000000}"/>
    <cellStyle name="20% - Accent1 4" xfId="89" xr:uid="{00000000-0005-0000-0000-000003000000}"/>
    <cellStyle name="20% - Accent2" xfId="151" builtinId="34" customBuiltin="1"/>
    <cellStyle name="20% - Accent2 2" xfId="3" xr:uid="{00000000-0005-0000-0000-000005000000}"/>
    <cellStyle name="20% - Accent2 3" xfId="48" xr:uid="{00000000-0005-0000-0000-000006000000}"/>
    <cellStyle name="20% - Accent2 4" xfId="90" xr:uid="{00000000-0005-0000-0000-000007000000}"/>
    <cellStyle name="20% - Accent3" xfId="155" builtinId="38" customBuiltin="1"/>
    <cellStyle name="20% - Accent3 2" xfId="4" xr:uid="{00000000-0005-0000-0000-000009000000}"/>
    <cellStyle name="20% - Accent3 3" xfId="49" xr:uid="{00000000-0005-0000-0000-00000A000000}"/>
    <cellStyle name="20% - Accent3 4" xfId="91" xr:uid="{00000000-0005-0000-0000-00000B000000}"/>
    <cellStyle name="20% - Accent4" xfId="159" builtinId="42" customBuiltin="1"/>
    <cellStyle name="20% - Accent4 2" xfId="5" xr:uid="{00000000-0005-0000-0000-00000D000000}"/>
    <cellStyle name="20% - Accent4 3" xfId="50" xr:uid="{00000000-0005-0000-0000-00000E000000}"/>
    <cellStyle name="20% - Accent4 4" xfId="92" xr:uid="{00000000-0005-0000-0000-00000F000000}"/>
    <cellStyle name="20% - Accent5" xfId="163" builtinId="46" customBuiltin="1"/>
    <cellStyle name="20% - Accent5 2" xfId="6" xr:uid="{00000000-0005-0000-0000-000011000000}"/>
    <cellStyle name="20% - Accent5 3" xfId="51" xr:uid="{00000000-0005-0000-0000-000012000000}"/>
    <cellStyle name="20% - Accent5 4" xfId="93" xr:uid="{00000000-0005-0000-0000-000013000000}"/>
    <cellStyle name="20% - Accent6" xfId="167" builtinId="50" customBuiltin="1"/>
    <cellStyle name="20% - Accent6 2" xfId="7" xr:uid="{00000000-0005-0000-0000-000015000000}"/>
    <cellStyle name="20% - Accent6 3" xfId="52" xr:uid="{00000000-0005-0000-0000-000016000000}"/>
    <cellStyle name="20% - Accent6 4" xfId="94" xr:uid="{00000000-0005-0000-0000-000017000000}"/>
    <cellStyle name="40% - Accent1" xfId="148" builtinId="31" customBuiltin="1"/>
    <cellStyle name="40% - Accent1 2" xfId="8" xr:uid="{00000000-0005-0000-0000-000019000000}"/>
    <cellStyle name="40% - Accent1 3" xfId="53" xr:uid="{00000000-0005-0000-0000-00001A000000}"/>
    <cellStyle name="40% - Accent1 4" xfId="95" xr:uid="{00000000-0005-0000-0000-00001B000000}"/>
    <cellStyle name="40% - Accent2" xfId="152" builtinId="35" customBuiltin="1"/>
    <cellStyle name="40% - Accent2 2" xfId="9" xr:uid="{00000000-0005-0000-0000-00001D000000}"/>
    <cellStyle name="40% - Accent2 3" xfId="54" xr:uid="{00000000-0005-0000-0000-00001E000000}"/>
    <cellStyle name="40% - Accent2 4" xfId="96" xr:uid="{00000000-0005-0000-0000-00001F000000}"/>
    <cellStyle name="40% - Accent3" xfId="156" builtinId="39" customBuiltin="1"/>
    <cellStyle name="40% - Accent3 2" xfId="10" xr:uid="{00000000-0005-0000-0000-000021000000}"/>
    <cellStyle name="40% - Accent3 3" xfId="55" xr:uid="{00000000-0005-0000-0000-000022000000}"/>
    <cellStyle name="40% - Accent3 4" xfId="97" xr:uid="{00000000-0005-0000-0000-000023000000}"/>
    <cellStyle name="40% - Accent4" xfId="160" builtinId="43" customBuiltin="1"/>
    <cellStyle name="40% - Accent4 2" xfId="11" xr:uid="{00000000-0005-0000-0000-000025000000}"/>
    <cellStyle name="40% - Accent4 3" xfId="56" xr:uid="{00000000-0005-0000-0000-000026000000}"/>
    <cellStyle name="40% - Accent4 4" xfId="98" xr:uid="{00000000-0005-0000-0000-000027000000}"/>
    <cellStyle name="40% - Accent5" xfId="164" builtinId="47" customBuiltin="1"/>
    <cellStyle name="40% - Accent5 2" xfId="12" xr:uid="{00000000-0005-0000-0000-000029000000}"/>
    <cellStyle name="40% - Accent5 3" xfId="57" xr:uid="{00000000-0005-0000-0000-00002A000000}"/>
    <cellStyle name="40% - Accent5 4" xfId="99" xr:uid="{00000000-0005-0000-0000-00002B000000}"/>
    <cellStyle name="40% - Accent6" xfId="168" builtinId="51" customBuiltin="1"/>
    <cellStyle name="40% - Accent6 2" xfId="13" xr:uid="{00000000-0005-0000-0000-00002D000000}"/>
    <cellStyle name="40% - Accent6 3" xfId="58" xr:uid="{00000000-0005-0000-0000-00002E000000}"/>
    <cellStyle name="40% - Accent6 4" xfId="100" xr:uid="{00000000-0005-0000-0000-00002F000000}"/>
    <cellStyle name="60% - Accent1" xfId="149" builtinId="32" customBuiltin="1"/>
    <cellStyle name="60% - Accent1 2" xfId="14" xr:uid="{00000000-0005-0000-0000-000031000000}"/>
    <cellStyle name="60% - Accent1 3" xfId="59" xr:uid="{00000000-0005-0000-0000-000032000000}"/>
    <cellStyle name="60% - Accent1 4" xfId="101" xr:uid="{00000000-0005-0000-0000-000033000000}"/>
    <cellStyle name="60% - Accent2" xfId="153" builtinId="36" customBuiltin="1"/>
    <cellStyle name="60% - Accent2 2" xfId="15" xr:uid="{00000000-0005-0000-0000-000035000000}"/>
    <cellStyle name="60% - Accent2 3" xfId="60" xr:uid="{00000000-0005-0000-0000-000036000000}"/>
    <cellStyle name="60% - Accent2 4" xfId="102" xr:uid="{00000000-0005-0000-0000-000037000000}"/>
    <cellStyle name="60% - Accent3" xfId="157" builtinId="40" customBuiltin="1"/>
    <cellStyle name="60% - Accent3 2" xfId="16" xr:uid="{00000000-0005-0000-0000-000039000000}"/>
    <cellStyle name="60% - Accent3 3" xfId="61" xr:uid="{00000000-0005-0000-0000-00003A000000}"/>
    <cellStyle name="60% - Accent3 4" xfId="103" xr:uid="{00000000-0005-0000-0000-00003B000000}"/>
    <cellStyle name="60% - Accent4" xfId="161" builtinId="44" customBuiltin="1"/>
    <cellStyle name="60% - Accent4 2" xfId="17" xr:uid="{00000000-0005-0000-0000-00003D000000}"/>
    <cellStyle name="60% - Accent4 3" xfId="62" xr:uid="{00000000-0005-0000-0000-00003E000000}"/>
    <cellStyle name="60% - Accent4 4" xfId="104" xr:uid="{00000000-0005-0000-0000-00003F000000}"/>
    <cellStyle name="60% - Accent5" xfId="165" builtinId="48" customBuiltin="1"/>
    <cellStyle name="60% - Accent5 2" xfId="18" xr:uid="{00000000-0005-0000-0000-000041000000}"/>
    <cellStyle name="60% - Accent5 3" xfId="63" xr:uid="{00000000-0005-0000-0000-000042000000}"/>
    <cellStyle name="60% - Accent5 4" xfId="105" xr:uid="{00000000-0005-0000-0000-000043000000}"/>
    <cellStyle name="60% - Accent6" xfId="169" builtinId="52" customBuiltin="1"/>
    <cellStyle name="60% - Accent6 2" xfId="19" xr:uid="{00000000-0005-0000-0000-000045000000}"/>
    <cellStyle name="60% - Accent6 3" xfId="64" xr:uid="{00000000-0005-0000-0000-000046000000}"/>
    <cellStyle name="60% - Accent6 4" xfId="106" xr:uid="{00000000-0005-0000-0000-000047000000}"/>
    <cellStyle name="Accent1" xfId="146" builtinId="29" customBuiltin="1"/>
    <cellStyle name="Accent1 2" xfId="20" xr:uid="{00000000-0005-0000-0000-000049000000}"/>
    <cellStyle name="Accent1 3" xfId="65" xr:uid="{00000000-0005-0000-0000-00004A000000}"/>
    <cellStyle name="Accent1 4" xfId="107" xr:uid="{00000000-0005-0000-0000-00004B000000}"/>
    <cellStyle name="Accent2" xfId="150" builtinId="33" customBuiltin="1"/>
    <cellStyle name="Accent2 2" xfId="21" xr:uid="{00000000-0005-0000-0000-00004D000000}"/>
    <cellStyle name="Accent2 3" xfId="66" xr:uid="{00000000-0005-0000-0000-00004E000000}"/>
    <cellStyle name="Accent2 4" xfId="108" xr:uid="{00000000-0005-0000-0000-00004F000000}"/>
    <cellStyle name="Accent3" xfId="154" builtinId="37" customBuiltin="1"/>
    <cellStyle name="Accent3 2" xfId="22" xr:uid="{00000000-0005-0000-0000-000051000000}"/>
    <cellStyle name="Accent3 3" xfId="67" xr:uid="{00000000-0005-0000-0000-000052000000}"/>
    <cellStyle name="Accent3 4" xfId="109" xr:uid="{00000000-0005-0000-0000-000053000000}"/>
    <cellStyle name="Accent4" xfId="158" builtinId="41" customBuiltin="1"/>
    <cellStyle name="Accent4 2" xfId="23" xr:uid="{00000000-0005-0000-0000-000055000000}"/>
    <cellStyle name="Accent4 3" xfId="68" xr:uid="{00000000-0005-0000-0000-000056000000}"/>
    <cellStyle name="Accent4 4" xfId="110" xr:uid="{00000000-0005-0000-0000-000057000000}"/>
    <cellStyle name="Accent5" xfId="162" builtinId="45" customBuiltin="1"/>
    <cellStyle name="Accent5 2" xfId="24" xr:uid="{00000000-0005-0000-0000-000059000000}"/>
    <cellStyle name="Accent5 3" xfId="69" xr:uid="{00000000-0005-0000-0000-00005A000000}"/>
    <cellStyle name="Accent5 4" xfId="111" xr:uid="{00000000-0005-0000-0000-00005B000000}"/>
    <cellStyle name="Accent6" xfId="166" builtinId="49" customBuiltin="1"/>
    <cellStyle name="Accent6 2" xfId="25" xr:uid="{00000000-0005-0000-0000-00005D000000}"/>
    <cellStyle name="Accent6 3" xfId="70" xr:uid="{00000000-0005-0000-0000-00005E000000}"/>
    <cellStyle name="Accent6 4" xfId="112" xr:uid="{00000000-0005-0000-0000-00005F000000}"/>
    <cellStyle name="Bad" xfId="136" builtinId="27" customBuiltin="1"/>
    <cellStyle name="Bad 2" xfId="26" xr:uid="{00000000-0005-0000-0000-000061000000}"/>
    <cellStyle name="Bad 3" xfId="71" xr:uid="{00000000-0005-0000-0000-000062000000}"/>
    <cellStyle name="Bad 4" xfId="113" xr:uid="{00000000-0005-0000-0000-000063000000}"/>
    <cellStyle name="Calculation" xfId="140" builtinId="22" customBuiltin="1"/>
    <cellStyle name="Calculation 2" xfId="27" xr:uid="{00000000-0005-0000-0000-000065000000}"/>
    <cellStyle name="Calculation 3" xfId="72" xr:uid="{00000000-0005-0000-0000-000066000000}"/>
    <cellStyle name="Calculation 4" xfId="114" xr:uid="{00000000-0005-0000-0000-000067000000}"/>
    <cellStyle name="Check Cell" xfId="142" builtinId="23" customBuiltin="1"/>
    <cellStyle name="Check Cell 2" xfId="28" xr:uid="{00000000-0005-0000-0000-000069000000}"/>
    <cellStyle name="Check Cell 3" xfId="73" xr:uid="{00000000-0005-0000-0000-00006A000000}"/>
    <cellStyle name="Check Cell 4" xfId="115" xr:uid="{00000000-0005-0000-0000-00006B000000}"/>
    <cellStyle name="Comma" xfId="1" builtinId="3"/>
    <cellStyle name="Comma 2" xfId="29" xr:uid="{00000000-0005-0000-0000-00006D000000}"/>
    <cellStyle name="Comma 2 2" xfId="30" xr:uid="{00000000-0005-0000-0000-00006E000000}"/>
    <cellStyle name="Comma 2 3" xfId="172" xr:uid="{00000000-0005-0000-0000-00006F000000}"/>
    <cellStyle name="Comma 3" xfId="31" xr:uid="{00000000-0005-0000-0000-000070000000}"/>
    <cellStyle name="Explanatory Text" xfId="144" builtinId="53" customBuiltin="1"/>
    <cellStyle name="Explanatory Text 2" xfId="32" xr:uid="{00000000-0005-0000-0000-000072000000}"/>
    <cellStyle name="Explanatory Text 3" xfId="74" xr:uid="{00000000-0005-0000-0000-000073000000}"/>
    <cellStyle name="Explanatory Text 4" xfId="116" xr:uid="{00000000-0005-0000-0000-000074000000}"/>
    <cellStyle name="Good" xfId="135" builtinId="26" customBuiltin="1"/>
    <cellStyle name="Good 2" xfId="33" xr:uid="{00000000-0005-0000-0000-000076000000}"/>
    <cellStyle name="Good 3" xfId="75" xr:uid="{00000000-0005-0000-0000-000077000000}"/>
    <cellStyle name="Good 4" xfId="117" xr:uid="{00000000-0005-0000-0000-000078000000}"/>
    <cellStyle name="Heading 1" xfId="131" builtinId="16" customBuiltin="1"/>
    <cellStyle name="Heading 1 2" xfId="34" xr:uid="{00000000-0005-0000-0000-00007A000000}"/>
    <cellStyle name="Heading 1 3" xfId="76" xr:uid="{00000000-0005-0000-0000-00007B000000}"/>
    <cellStyle name="Heading 1 4" xfId="118" xr:uid="{00000000-0005-0000-0000-00007C000000}"/>
    <cellStyle name="Heading 2" xfId="132" builtinId="17" customBuiltin="1"/>
    <cellStyle name="Heading 2 2" xfId="35" xr:uid="{00000000-0005-0000-0000-00007E000000}"/>
    <cellStyle name="Heading 2 3" xfId="77" xr:uid="{00000000-0005-0000-0000-00007F000000}"/>
    <cellStyle name="Heading 2 4" xfId="119" xr:uid="{00000000-0005-0000-0000-000080000000}"/>
    <cellStyle name="Heading 3" xfId="133" builtinId="18" customBuiltin="1"/>
    <cellStyle name="Heading 3 2" xfId="36" xr:uid="{00000000-0005-0000-0000-000082000000}"/>
    <cellStyle name="Heading 3 3" xfId="78" xr:uid="{00000000-0005-0000-0000-000083000000}"/>
    <cellStyle name="Heading 3 4" xfId="120" xr:uid="{00000000-0005-0000-0000-000084000000}"/>
    <cellStyle name="Heading 4" xfId="134" builtinId="19" customBuiltin="1"/>
    <cellStyle name="Heading 4 2" xfId="37" xr:uid="{00000000-0005-0000-0000-000086000000}"/>
    <cellStyle name="Heading 4 3" xfId="79" xr:uid="{00000000-0005-0000-0000-000087000000}"/>
    <cellStyle name="Heading 4 4" xfId="121" xr:uid="{00000000-0005-0000-0000-000088000000}"/>
    <cellStyle name="Input" xfId="138" builtinId="20" customBuiltin="1"/>
    <cellStyle name="Input 2" xfId="38" xr:uid="{00000000-0005-0000-0000-00008A000000}"/>
    <cellStyle name="Input 3" xfId="80" xr:uid="{00000000-0005-0000-0000-00008B000000}"/>
    <cellStyle name="Input 4" xfId="122" xr:uid="{00000000-0005-0000-0000-00008C000000}"/>
    <cellStyle name="Linked Cell" xfId="141" builtinId="24" customBuiltin="1"/>
    <cellStyle name="Linked Cell 2" xfId="39" xr:uid="{00000000-0005-0000-0000-00008E000000}"/>
    <cellStyle name="Linked Cell 3" xfId="81" xr:uid="{00000000-0005-0000-0000-00008F000000}"/>
    <cellStyle name="Linked Cell 4" xfId="123" xr:uid="{00000000-0005-0000-0000-000090000000}"/>
    <cellStyle name="Neutral" xfId="137" builtinId="28" customBuiltin="1"/>
    <cellStyle name="Neutral 2" xfId="40" xr:uid="{00000000-0005-0000-0000-000092000000}"/>
    <cellStyle name="Neutral 3" xfId="82" xr:uid="{00000000-0005-0000-0000-000093000000}"/>
    <cellStyle name="Neutral 4" xfId="124" xr:uid="{00000000-0005-0000-0000-000094000000}"/>
    <cellStyle name="Normal" xfId="0" builtinId="0"/>
    <cellStyle name="Normal 2" xfId="41" xr:uid="{00000000-0005-0000-0000-000096000000}"/>
    <cellStyle name="Normal 4" xfId="88" xr:uid="{00000000-0005-0000-0000-000097000000}"/>
    <cellStyle name="Note 2" xfId="42" xr:uid="{00000000-0005-0000-0000-000098000000}"/>
    <cellStyle name="Note 3" xfId="83" xr:uid="{00000000-0005-0000-0000-000099000000}"/>
    <cellStyle name="Note 4" xfId="125" xr:uid="{00000000-0005-0000-0000-00009A000000}"/>
    <cellStyle name="Note 5" xfId="171" xr:uid="{00000000-0005-0000-0000-00009B000000}"/>
    <cellStyle name="Note 6" xfId="170" xr:uid="{00000000-0005-0000-0000-00009C000000}"/>
    <cellStyle name="Output" xfId="139" builtinId="21" customBuiltin="1"/>
    <cellStyle name="Output 2" xfId="43" xr:uid="{00000000-0005-0000-0000-00009E000000}"/>
    <cellStyle name="Output 3" xfId="84" xr:uid="{00000000-0005-0000-0000-00009F000000}"/>
    <cellStyle name="Output 4" xfId="126" xr:uid="{00000000-0005-0000-0000-0000A0000000}"/>
    <cellStyle name="Title" xfId="130" builtinId="15" customBuiltin="1"/>
    <cellStyle name="Title 2" xfId="44" xr:uid="{00000000-0005-0000-0000-0000A2000000}"/>
    <cellStyle name="Title 3" xfId="85" xr:uid="{00000000-0005-0000-0000-0000A3000000}"/>
    <cellStyle name="Title 4" xfId="127" xr:uid="{00000000-0005-0000-0000-0000A4000000}"/>
    <cellStyle name="Total" xfId="145" builtinId="25" customBuiltin="1"/>
    <cellStyle name="Total 2" xfId="45" xr:uid="{00000000-0005-0000-0000-0000A6000000}"/>
    <cellStyle name="Total 3" xfId="86" xr:uid="{00000000-0005-0000-0000-0000A7000000}"/>
    <cellStyle name="Total 4" xfId="128" xr:uid="{00000000-0005-0000-0000-0000A8000000}"/>
    <cellStyle name="Warning Text" xfId="143" builtinId="11" customBuiltin="1"/>
    <cellStyle name="Warning Text 2" xfId="46" xr:uid="{00000000-0005-0000-0000-0000AA000000}"/>
    <cellStyle name="Warning Text 3" xfId="87" xr:uid="{00000000-0005-0000-0000-0000AB000000}"/>
    <cellStyle name="Warning Text 4" xfId="129" xr:uid="{00000000-0005-0000-0000-0000A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3</xdr:row>
      <xdr:rowOff>38100</xdr:rowOff>
    </xdr:from>
    <xdr:to>
      <xdr:col>5</xdr:col>
      <xdr:colOff>19050</xdr:colOff>
      <xdr:row>6</xdr:row>
      <xdr:rowOff>104775</xdr:rowOff>
    </xdr:to>
    <xdr:pic>
      <xdr:nvPicPr>
        <xdr:cNvPr id="1120" name="Picture 3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5" y="171450"/>
          <a:ext cx="742950" cy="657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1</xdr:col>
      <xdr:colOff>203200</xdr:colOff>
      <xdr:row>3</xdr:row>
      <xdr:rowOff>85725</xdr:rowOff>
    </xdr:to>
    <xdr:pic>
      <xdr:nvPicPr>
        <xdr:cNvPr id="2" name="Picture 1" descr="tu yellow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19050"/>
          <a:ext cx="774700" cy="64452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38100</xdr:rowOff>
    </xdr:from>
    <xdr:to>
      <xdr:col>2</xdr:col>
      <xdr:colOff>180975</xdr:colOff>
      <xdr:row>5</xdr:row>
      <xdr:rowOff>47625</xdr:rowOff>
    </xdr:to>
    <xdr:sp macro="" textlink="">
      <xdr:nvSpPr>
        <xdr:cNvPr id="24125" name="AutoShape 1">
          <a:extLst>
            <a:ext uri="{FF2B5EF4-FFF2-40B4-BE49-F238E27FC236}">
              <a16:creationId xmlns:a16="http://schemas.microsoft.com/office/drawing/2014/main" id="{00000000-0008-0000-0D00-00003D5E0000}"/>
            </a:ext>
          </a:extLst>
        </xdr:cNvPr>
        <xdr:cNvSpPr>
          <a:spLocks noChangeArrowheads="1"/>
        </xdr:cNvSpPr>
      </xdr:nvSpPr>
      <xdr:spPr bwMode="auto">
        <a:xfrm>
          <a:off x="76200" y="276225"/>
          <a:ext cx="523875" cy="533400"/>
        </a:xfrm>
        <a:prstGeom prst="flowChartProcess">
          <a:avLst/>
        </a:prstGeom>
        <a:solidFill>
          <a:srgbClr val="FFCC00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161925</xdr:colOff>
      <xdr:row>3</xdr:row>
      <xdr:rowOff>95250</xdr:rowOff>
    </xdr:from>
    <xdr:to>
      <xdr:col>1</xdr:col>
      <xdr:colOff>161925</xdr:colOff>
      <xdr:row>4</xdr:row>
      <xdr:rowOff>66675</xdr:rowOff>
    </xdr:to>
    <xdr:sp macro="" textlink="">
      <xdr:nvSpPr>
        <xdr:cNvPr id="24126" name="Line 2">
          <a:extLst>
            <a:ext uri="{FF2B5EF4-FFF2-40B4-BE49-F238E27FC236}">
              <a16:creationId xmlns:a16="http://schemas.microsoft.com/office/drawing/2014/main" id="{00000000-0008-0000-0D00-00003E5E0000}"/>
            </a:ext>
          </a:extLst>
        </xdr:cNvPr>
        <xdr:cNvSpPr>
          <a:spLocks noChangeShapeType="1"/>
        </xdr:cNvSpPr>
      </xdr:nvSpPr>
      <xdr:spPr bwMode="auto">
        <a:xfrm>
          <a:off x="228600" y="4953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3</xdr:row>
      <xdr:rowOff>95250</xdr:rowOff>
    </xdr:from>
    <xdr:to>
      <xdr:col>2</xdr:col>
      <xdr:colOff>9525</xdr:colOff>
      <xdr:row>4</xdr:row>
      <xdr:rowOff>66675</xdr:rowOff>
    </xdr:to>
    <xdr:sp macro="" textlink="">
      <xdr:nvSpPr>
        <xdr:cNvPr id="24127" name="Line 3">
          <a:extLst>
            <a:ext uri="{FF2B5EF4-FFF2-40B4-BE49-F238E27FC236}">
              <a16:creationId xmlns:a16="http://schemas.microsoft.com/office/drawing/2014/main" id="{00000000-0008-0000-0D00-00003F5E0000}"/>
            </a:ext>
          </a:extLst>
        </xdr:cNvPr>
        <xdr:cNvSpPr>
          <a:spLocks noChangeShapeType="1"/>
        </xdr:cNvSpPr>
      </xdr:nvSpPr>
      <xdr:spPr bwMode="auto">
        <a:xfrm>
          <a:off x="428625" y="4953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19050</xdr:colOff>
      <xdr:row>3</xdr:row>
      <xdr:rowOff>95250</xdr:rowOff>
    </xdr:from>
    <xdr:to>
      <xdr:col>2</xdr:col>
      <xdr:colOff>180975</xdr:colOff>
      <xdr:row>3</xdr:row>
      <xdr:rowOff>95250</xdr:rowOff>
    </xdr:to>
    <xdr:sp macro="" textlink="">
      <xdr:nvSpPr>
        <xdr:cNvPr id="24128" name="Line 4">
          <a:extLst>
            <a:ext uri="{FF2B5EF4-FFF2-40B4-BE49-F238E27FC236}">
              <a16:creationId xmlns:a16="http://schemas.microsoft.com/office/drawing/2014/main" id="{00000000-0008-0000-0D00-0000405E0000}"/>
            </a:ext>
          </a:extLst>
        </xdr:cNvPr>
        <xdr:cNvSpPr>
          <a:spLocks noChangeShapeType="1"/>
        </xdr:cNvSpPr>
      </xdr:nvSpPr>
      <xdr:spPr bwMode="auto">
        <a:xfrm>
          <a:off x="438150" y="49530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95250</xdr:rowOff>
    </xdr:from>
    <xdr:to>
      <xdr:col>1</xdr:col>
      <xdr:colOff>161925</xdr:colOff>
      <xdr:row>3</xdr:row>
      <xdr:rowOff>95250</xdr:rowOff>
    </xdr:to>
    <xdr:sp macro="" textlink="">
      <xdr:nvSpPr>
        <xdr:cNvPr id="24129" name="Line 5">
          <a:extLst>
            <a:ext uri="{FF2B5EF4-FFF2-40B4-BE49-F238E27FC236}">
              <a16:creationId xmlns:a16="http://schemas.microsoft.com/office/drawing/2014/main" id="{00000000-0008-0000-0D00-0000415E0000}"/>
            </a:ext>
          </a:extLst>
        </xdr:cNvPr>
        <xdr:cNvSpPr>
          <a:spLocks noChangeShapeType="1"/>
        </xdr:cNvSpPr>
      </xdr:nvSpPr>
      <xdr:spPr bwMode="auto">
        <a:xfrm>
          <a:off x="66675" y="49530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161925</xdr:colOff>
      <xdr:row>4</xdr:row>
      <xdr:rowOff>66675</xdr:rowOff>
    </xdr:from>
    <xdr:to>
      <xdr:col>2</xdr:col>
      <xdr:colOff>9525</xdr:colOff>
      <xdr:row>4</xdr:row>
      <xdr:rowOff>66675</xdr:rowOff>
    </xdr:to>
    <xdr:sp macro="" textlink="">
      <xdr:nvSpPr>
        <xdr:cNvPr id="24130" name="Line 6">
          <a:extLst>
            <a:ext uri="{FF2B5EF4-FFF2-40B4-BE49-F238E27FC236}">
              <a16:creationId xmlns:a16="http://schemas.microsoft.com/office/drawing/2014/main" id="{00000000-0008-0000-0D00-0000425E0000}"/>
            </a:ext>
          </a:extLst>
        </xdr:cNvPr>
        <xdr:cNvSpPr>
          <a:spLocks noChangeShapeType="1"/>
        </xdr:cNvSpPr>
      </xdr:nvSpPr>
      <xdr:spPr bwMode="auto">
        <a:xfrm>
          <a:off x="228600" y="62865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76200</xdr:rowOff>
    </xdr:from>
    <xdr:to>
      <xdr:col>3</xdr:col>
      <xdr:colOff>257175</xdr:colOff>
      <xdr:row>2</xdr:row>
      <xdr:rowOff>171450</xdr:rowOff>
    </xdr:to>
    <xdr:pic>
      <xdr:nvPicPr>
        <xdr:cNvPr id="2" name="Picture 1" descr="Untitled-1 copy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22193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2</xdr:col>
      <xdr:colOff>200025</xdr:colOff>
      <xdr:row>4</xdr:row>
      <xdr:rowOff>123825</xdr:rowOff>
    </xdr:to>
    <xdr:sp macro="" textlink="">
      <xdr:nvSpPr>
        <xdr:cNvPr id="50309" name="Rectangle 2">
          <a:extLst>
            <a:ext uri="{FF2B5EF4-FFF2-40B4-BE49-F238E27FC236}">
              <a16:creationId xmlns:a16="http://schemas.microsoft.com/office/drawing/2014/main" id="{00000000-0008-0000-0B00-000085C40000}"/>
            </a:ext>
          </a:extLst>
        </xdr:cNvPr>
        <xdr:cNvSpPr>
          <a:spLocks noChangeArrowheads="1"/>
        </xdr:cNvSpPr>
      </xdr:nvSpPr>
      <xdr:spPr bwMode="auto">
        <a:xfrm>
          <a:off x="66675" y="257175"/>
          <a:ext cx="447675" cy="438150"/>
        </a:xfrm>
        <a:prstGeom prst="rect">
          <a:avLst/>
        </a:prstGeom>
        <a:solidFill>
          <a:srgbClr val="FF99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114300</xdr:colOff>
      <xdr:row>3</xdr:row>
      <xdr:rowOff>47625</xdr:rowOff>
    </xdr:from>
    <xdr:to>
      <xdr:col>1</xdr:col>
      <xdr:colOff>114300</xdr:colOff>
      <xdr:row>3</xdr:row>
      <xdr:rowOff>152400</xdr:rowOff>
    </xdr:to>
    <xdr:sp macro="" textlink="">
      <xdr:nvSpPr>
        <xdr:cNvPr id="50310" name="Line 3">
          <a:extLst>
            <a:ext uri="{FF2B5EF4-FFF2-40B4-BE49-F238E27FC236}">
              <a16:creationId xmlns:a16="http://schemas.microsoft.com/office/drawing/2014/main" id="{00000000-0008-0000-0B00-000086C40000}"/>
            </a:ext>
          </a:extLst>
        </xdr:cNvPr>
        <xdr:cNvSpPr>
          <a:spLocks noChangeShapeType="1"/>
        </xdr:cNvSpPr>
      </xdr:nvSpPr>
      <xdr:spPr bwMode="auto">
        <a:xfrm>
          <a:off x="180975" y="4572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</xdr:colOff>
      <xdr:row>3</xdr:row>
      <xdr:rowOff>38100</xdr:rowOff>
    </xdr:from>
    <xdr:to>
      <xdr:col>2</xdr:col>
      <xdr:colOff>85725</xdr:colOff>
      <xdr:row>3</xdr:row>
      <xdr:rowOff>142875</xdr:rowOff>
    </xdr:to>
    <xdr:sp macro="" textlink="">
      <xdr:nvSpPr>
        <xdr:cNvPr id="50311" name="Line 4">
          <a:extLst>
            <a:ext uri="{FF2B5EF4-FFF2-40B4-BE49-F238E27FC236}">
              <a16:creationId xmlns:a16="http://schemas.microsoft.com/office/drawing/2014/main" id="{00000000-0008-0000-0B00-000087C40000}"/>
            </a:ext>
          </a:extLst>
        </xdr:cNvPr>
        <xdr:cNvSpPr>
          <a:spLocks noChangeShapeType="1"/>
        </xdr:cNvSpPr>
      </xdr:nvSpPr>
      <xdr:spPr bwMode="auto">
        <a:xfrm>
          <a:off x="400050" y="44767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3</xdr:row>
      <xdr:rowOff>152400</xdr:rowOff>
    </xdr:from>
    <xdr:to>
      <xdr:col>2</xdr:col>
      <xdr:colOff>76200</xdr:colOff>
      <xdr:row>3</xdr:row>
      <xdr:rowOff>152400</xdr:rowOff>
    </xdr:to>
    <xdr:sp macro="" textlink="">
      <xdr:nvSpPr>
        <xdr:cNvPr id="50312" name="Line 5">
          <a:extLst>
            <a:ext uri="{FF2B5EF4-FFF2-40B4-BE49-F238E27FC236}">
              <a16:creationId xmlns:a16="http://schemas.microsoft.com/office/drawing/2014/main" id="{00000000-0008-0000-0B00-000088C40000}"/>
            </a:ext>
          </a:extLst>
        </xdr:cNvPr>
        <xdr:cNvSpPr>
          <a:spLocks noChangeShapeType="1"/>
        </xdr:cNvSpPr>
      </xdr:nvSpPr>
      <xdr:spPr bwMode="auto">
        <a:xfrm>
          <a:off x="190500" y="561975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</xdr:colOff>
      <xdr:row>3</xdr:row>
      <xdr:rowOff>38100</xdr:rowOff>
    </xdr:from>
    <xdr:to>
      <xdr:col>2</xdr:col>
      <xdr:colOff>200025</xdr:colOff>
      <xdr:row>3</xdr:row>
      <xdr:rowOff>38100</xdr:rowOff>
    </xdr:to>
    <xdr:sp macro="" textlink="">
      <xdr:nvSpPr>
        <xdr:cNvPr id="50313" name="Line 6">
          <a:extLst>
            <a:ext uri="{FF2B5EF4-FFF2-40B4-BE49-F238E27FC236}">
              <a16:creationId xmlns:a16="http://schemas.microsoft.com/office/drawing/2014/main" id="{00000000-0008-0000-0B00-000089C40000}"/>
            </a:ext>
          </a:extLst>
        </xdr:cNvPr>
        <xdr:cNvSpPr>
          <a:spLocks noChangeShapeType="1"/>
        </xdr:cNvSpPr>
      </xdr:nvSpPr>
      <xdr:spPr bwMode="auto">
        <a:xfrm>
          <a:off x="400050" y="447675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47625</xdr:rowOff>
    </xdr:from>
    <xdr:to>
      <xdr:col>1</xdr:col>
      <xdr:colOff>114300</xdr:colOff>
      <xdr:row>3</xdr:row>
      <xdr:rowOff>47625</xdr:rowOff>
    </xdr:to>
    <xdr:sp macro="" textlink="">
      <xdr:nvSpPr>
        <xdr:cNvPr id="50314" name="Line 7">
          <a:extLst>
            <a:ext uri="{FF2B5EF4-FFF2-40B4-BE49-F238E27FC236}">
              <a16:creationId xmlns:a16="http://schemas.microsoft.com/office/drawing/2014/main" id="{00000000-0008-0000-0B00-00008AC40000}"/>
            </a:ext>
          </a:extLst>
        </xdr:cNvPr>
        <xdr:cNvSpPr>
          <a:spLocks noChangeShapeType="1"/>
        </xdr:cNvSpPr>
      </xdr:nvSpPr>
      <xdr:spPr bwMode="auto">
        <a:xfrm>
          <a:off x="66675" y="457200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56"/>
  <sheetViews>
    <sheetView showGridLines="0" showRowColHeaders="0" workbookViewId="0">
      <selection activeCell="N51" sqref="N51"/>
    </sheetView>
  </sheetViews>
  <sheetFormatPr defaultColWidth="8.81640625" defaultRowHeight="12.5" x14ac:dyDescent="0.25"/>
  <cols>
    <col min="1" max="1" width="1.26953125" style="28" customWidth="1"/>
    <col min="2" max="2" width="0.453125" style="28" customWidth="1"/>
    <col min="3" max="3" width="1" style="28" customWidth="1"/>
    <col min="4" max="5" width="5.453125" style="28" customWidth="1"/>
    <col min="6" max="6" width="1.1796875" style="28" customWidth="1"/>
    <col min="7" max="7" width="7.453125" style="28" customWidth="1"/>
    <col min="8" max="8" width="11.7265625" style="28" customWidth="1"/>
    <col min="9" max="9" width="4.81640625" style="28" customWidth="1"/>
    <col min="10" max="10" width="11" style="28" customWidth="1"/>
    <col min="11" max="11" width="9.453125" style="28" customWidth="1"/>
    <col min="12" max="12" width="16.7265625" style="28" customWidth="1"/>
    <col min="13" max="13" width="6.453125" style="28" customWidth="1"/>
    <col min="14" max="14" width="16" style="28" customWidth="1"/>
    <col min="15" max="15" width="1.1796875" style="28" customWidth="1"/>
    <col min="16" max="16" width="0.453125" style="28" customWidth="1"/>
    <col min="17" max="30" width="9.1796875" style="28"/>
  </cols>
  <sheetData>
    <row r="1" spans="2:16" ht="4.5" customHeight="1" x14ac:dyDescent="0.25"/>
    <row r="2" spans="2:16" ht="3" customHeight="1" x14ac:dyDescent="0.25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2:16" ht="3" customHeight="1" x14ac:dyDescent="0.25">
      <c r="B3" s="29"/>
      <c r="C3"/>
      <c r="D3"/>
      <c r="E3"/>
      <c r="F3"/>
      <c r="G3"/>
      <c r="H3"/>
      <c r="I3"/>
      <c r="J3"/>
      <c r="K3"/>
      <c r="L3"/>
      <c r="M3"/>
      <c r="N3"/>
      <c r="O3"/>
      <c r="P3" s="29"/>
    </row>
    <row r="4" spans="2:16" ht="15.5" x14ac:dyDescent="0.35">
      <c r="B4" s="29"/>
      <c r="C4"/>
      <c r="D4"/>
      <c r="E4"/>
      <c r="F4"/>
      <c r="G4" s="31" t="s">
        <v>0</v>
      </c>
      <c r="H4"/>
      <c r="I4"/>
      <c r="J4"/>
      <c r="K4"/>
      <c r="L4"/>
      <c r="M4" s="16" t="s">
        <v>20</v>
      </c>
      <c r="N4" s="2"/>
      <c r="O4"/>
      <c r="P4" s="29"/>
    </row>
    <row r="5" spans="2:16" ht="13" x14ac:dyDescent="0.3">
      <c r="B5" s="29"/>
      <c r="C5"/>
      <c r="D5"/>
      <c r="E5"/>
      <c r="F5"/>
      <c r="G5"/>
      <c r="H5"/>
      <c r="I5"/>
      <c r="J5"/>
      <c r="K5"/>
      <c r="L5"/>
      <c r="M5" s="16" t="s">
        <v>19</v>
      </c>
      <c r="N5" s="2"/>
      <c r="O5"/>
      <c r="P5" s="29"/>
    </row>
    <row r="6" spans="2:16" ht="18" x14ac:dyDescent="0.4">
      <c r="B6" s="29"/>
      <c r="C6"/>
      <c r="D6" s="415" t="s">
        <v>1</v>
      </c>
      <c r="E6" s="415"/>
      <c r="F6" s="415"/>
      <c r="G6" s="415"/>
      <c r="H6" s="415"/>
      <c r="I6" s="415"/>
      <c r="J6" s="415"/>
      <c r="K6" s="415"/>
      <c r="L6" s="415"/>
      <c r="M6" s="415"/>
      <c r="N6" s="415"/>
      <c r="O6"/>
      <c r="P6" s="29"/>
    </row>
    <row r="7" spans="2:16" x14ac:dyDescent="0.25">
      <c r="B7" s="29"/>
      <c r="C7"/>
      <c r="D7"/>
      <c r="E7"/>
      <c r="F7"/>
      <c r="G7"/>
      <c r="H7"/>
      <c r="I7"/>
      <c r="J7"/>
      <c r="K7"/>
      <c r="L7"/>
      <c r="M7"/>
      <c r="N7"/>
      <c r="O7"/>
      <c r="P7" s="29"/>
    </row>
    <row r="8" spans="2:16" ht="13.5" customHeight="1" x14ac:dyDescent="0.35">
      <c r="B8" s="29"/>
      <c r="C8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/>
      <c r="P8" s="29"/>
    </row>
    <row r="9" spans="2:16" ht="2.25" customHeight="1" x14ac:dyDescent="0.25">
      <c r="B9" s="29"/>
      <c r="C9"/>
      <c r="D9" s="11"/>
      <c r="E9" s="4"/>
      <c r="F9" s="4"/>
      <c r="G9" s="4"/>
      <c r="H9" s="4"/>
      <c r="I9" s="4"/>
      <c r="J9" s="4"/>
      <c r="K9" s="4"/>
      <c r="L9" s="4"/>
      <c r="M9" s="4"/>
      <c r="N9" s="3"/>
      <c r="O9"/>
      <c r="P9" s="29"/>
    </row>
    <row r="10" spans="2:16" ht="5.25" customHeight="1" x14ac:dyDescent="0.25">
      <c r="B10" s="29"/>
      <c r="C10"/>
      <c r="D10"/>
      <c r="E10"/>
      <c r="F10"/>
      <c r="G10"/>
      <c r="H10"/>
      <c r="I10"/>
      <c r="J10"/>
      <c r="K10"/>
      <c r="L10"/>
      <c r="M10"/>
      <c r="N10"/>
      <c r="O10"/>
      <c r="P10" s="29"/>
    </row>
    <row r="11" spans="2:16" ht="15" customHeight="1" x14ac:dyDescent="0.3">
      <c r="B11" s="29"/>
      <c r="C11"/>
      <c r="D11" s="417" t="s">
        <v>64</v>
      </c>
      <c r="E11" s="417"/>
      <c r="F11" s="417"/>
      <c r="G11" s="417"/>
      <c r="H11" s="416" t="s">
        <v>15</v>
      </c>
      <c r="I11" s="416"/>
      <c r="J11" s="416"/>
      <c r="K11" s="16" t="s">
        <v>65</v>
      </c>
      <c r="L11" s="16" t="s">
        <v>66</v>
      </c>
      <c r="M11" s="2"/>
      <c r="N11"/>
      <c r="O11"/>
      <c r="P11" s="29"/>
    </row>
    <row r="12" spans="2:16" ht="13" x14ac:dyDescent="0.3">
      <c r="B12" s="29"/>
      <c r="C12"/>
      <c r="D12" s="417" t="s">
        <v>60</v>
      </c>
      <c r="E12" s="417"/>
      <c r="F12" s="417"/>
      <c r="G12" s="417"/>
      <c r="H12" t="s">
        <v>16</v>
      </c>
      <c r="I12"/>
      <c r="J12"/>
      <c r="K12" s="16"/>
      <c r="L12" s="16" t="s">
        <v>67</v>
      </c>
      <c r="M12" s="2"/>
      <c r="N12"/>
      <c r="O12"/>
      <c r="P12" s="29"/>
    </row>
    <row r="13" spans="2:16" ht="13" x14ac:dyDescent="0.3">
      <c r="B13" s="29"/>
      <c r="C13"/>
      <c r="D13" s="417" t="s">
        <v>61</v>
      </c>
      <c r="E13" s="417"/>
      <c r="F13" s="417"/>
      <c r="G13" s="417"/>
      <c r="H13" s="416" t="s">
        <v>15</v>
      </c>
      <c r="I13" s="416"/>
      <c r="J13" s="416"/>
      <c r="K13" s="16" t="s">
        <v>68</v>
      </c>
      <c r="L13" s="16" t="s">
        <v>69</v>
      </c>
      <c r="M13" s="2"/>
      <c r="N13"/>
      <c r="O13"/>
      <c r="P13" s="29"/>
    </row>
    <row r="14" spans="2:16" ht="13" x14ac:dyDescent="0.3">
      <c r="B14" s="29"/>
      <c r="C14"/>
      <c r="D14" s="417" t="s">
        <v>62</v>
      </c>
      <c r="E14" s="417"/>
      <c r="F14" s="417"/>
      <c r="G14" s="417"/>
      <c r="H14" s="416" t="s">
        <v>15</v>
      </c>
      <c r="I14" s="416"/>
      <c r="J14" s="416"/>
      <c r="K14" s="16"/>
      <c r="L14" s="16" t="s">
        <v>70</v>
      </c>
      <c r="M14" s="2"/>
      <c r="N14"/>
      <c r="O14"/>
      <c r="P14" s="29"/>
    </row>
    <row r="15" spans="2:16" ht="13" x14ac:dyDescent="0.3">
      <c r="B15" s="29"/>
      <c r="C15"/>
      <c r="D15" s="417" t="s">
        <v>63</v>
      </c>
      <c r="E15" s="417"/>
      <c r="F15" s="417"/>
      <c r="G15" s="417"/>
      <c r="H15" s="416" t="s">
        <v>15</v>
      </c>
      <c r="I15" s="416"/>
      <c r="J15" s="416"/>
      <c r="K15"/>
      <c r="L15"/>
      <c r="M15"/>
      <c r="N15"/>
      <c r="O15"/>
      <c r="P15" s="29"/>
    </row>
    <row r="16" spans="2:16" ht="6" customHeight="1" x14ac:dyDescent="0.25">
      <c r="B16" s="29"/>
      <c r="C16"/>
      <c r="D16"/>
      <c r="E16"/>
      <c r="F16"/>
      <c r="G16"/>
      <c r="H16"/>
      <c r="I16"/>
      <c r="J16"/>
      <c r="K16"/>
      <c r="L16"/>
      <c r="M16"/>
      <c r="N16"/>
      <c r="O16"/>
      <c r="P16" s="29"/>
    </row>
    <row r="17" spans="2:16" ht="2.25" customHeight="1" x14ac:dyDescent="0.25">
      <c r="B17" s="29"/>
      <c r="C17"/>
      <c r="D17" s="11"/>
      <c r="E17" s="4"/>
      <c r="F17" s="4"/>
      <c r="G17" s="4"/>
      <c r="H17" s="4"/>
      <c r="I17" s="4"/>
      <c r="J17" s="4"/>
      <c r="K17" s="4"/>
      <c r="L17" s="4"/>
      <c r="M17" s="4"/>
      <c r="N17" s="3"/>
      <c r="O17"/>
      <c r="P17" s="29"/>
    </row>
    <row r="18" spans="2:16" ht="5.25" customHeight="1" x14ac:dyDescent="0.25">
      <c r="B18" s="29"/>
      <c r="C18"/>
      <c r="D18"/>
      <c r="E18"/>
      <c r="F18"/>
      <c r="G18"/>
      <c r="H18"/>
      <c r="I18"/>
      <c r="J18"/>
      <c r="K18" s="25"/>
      <c r="L18" s="25"/>
      <c r="M18"/>
      <c r="N18"/>
      <c r="O18"/>
      <c r="P18" s="29"/>
    </row>
    <row r="19" spans="2:16" ht="18.75" customHeight="1" x14ac:dyDescent="0.3">
      <c r="B19" s="29"/>
      <c r="C19"/>
      <c r="D19"/>
      <c r="E19"/>
      <c r="F19"/>
      <c r="G19" s="17" t="s">
        <v>14</v>
      </c>
      <c r="H19"/>
      <c r="I19" s="1"/>
      <c r="J19"/>
      <c r="K19" s="26" t="s">
        <v>2</v>
      </c>
      <c r="L19" s="27"/>
      <c r="M19"/>
      <c r="N19"/>
      <c r="O19"/>
      <c r="P19" s="29"/>
    </row>
    <row r="20" spans="2:16" ht="5.25" customHeight="1" x14ac:dyDescent="0.25">
      <c r="B20" s="29"/>
      <c r="C20"/>
      <c r="D20"/>
      <c r="E20"/>
      <c r="F20"/>
      <c r="G20"/>
      <c r="H20"/>
      <c r="I20"/>
      <c r="J20"/>
      <c r="K20"/>
      <c r="L20"/>
      <c r="M20"/>
      <c r="N20"/>
      <c r="O20"/>
      <c r="P20" s="29"/>
    </row>
    <row r="21" spans="2:16" ht="19.5" customHeight="1" x14ac:dyDescent="0.3">
      <c r="B21" s="29"/>
      <c r="C21"/>
      <c r="D21" s="421" t="s">
        <v>71</v>
      </c>
      <c r="E21" s="422"/>
      <c r="F21" s="422"/>
      <c r="G21" s="422"/>
      <c r="H21" s="422"/>
      <c r="I21" s="422"/>
      <c r="J21" s="422"/>
      <c r="K21" s="422"/>
      <c r="L21" s="423"/>
      <c r="M21" s="18" t="s">
        <v>2</v>
      </c>
      <c r="N21" s="3"/>
      <c r="O21"/>
      <c r="P21" s="29"/>
    </row>
    <row r="22" spans="2:16" ht="8.25" customHeight="1" x14ac:dyDescent="0.25">
      <c r="B22" s="29"/>
      <c r="C22"/>
      <c r="D22"/>
      <c r="E22"/>
      <c r="F22"/>
      <c r="G22"/>
      <c r="H22"/>
      <c r="I22"/>
      <c r="J22"/>
      <c r="K22"/>
      <c r="L22"/>
      <c r="M22"/>
      <c r="N22"/>
      <c r="O22"/>
      <c r="P22" s="29"/>
    </row>
    <row r="23" spans="2:16" ht="21" customHeight="1" x14ac:dyDescent="0.3">
      <c r="B23" s="29"/>
      <c r="C23"/>
      <c r="D23" s="6" t="s">
        <v>72</v>
      </c>
      <c r="E23" s="7"/>
      <c r="F23" s="33"/>
      <c r="G23" s="33"/>
      <c r="H23" s="33"/>
      <c r="I23" s="33"/>
      <c r="J23" s="33"/>
      <c r="K23" s="33"/>
      <c r="L23" s="33"/>
      <c r="M23" s="33"/>
      <c r="N23" s="24"/>
      <c r="O23"/>
      <c r="P23" s="29"/>
    </row>
    <row r="24" spans="2:16" ht="19.5" customHeight="1" x14ac:dyDescent="0.3">
      <c r="B24" s="29"/>
      <c r="C24"/>
      <c r="D24" s="8" t="s">
        <v>3</v>
      </c>
      <c r="E24" s="7" t="s">
        <v>4</v>
      </c>
      <c r="F24" s="7"/>
      <c r="G24" s="7"/>
      <c r="H24" s="8" t="s">
        <v>5</v>
      </c>
      <c r="I24" s="6" t="s">
        <v>6</v>
      </c>
      <c r="J24" s="7"/>
      <c r="K24" s="9"/>
      <c r="L24" s="10" t="s">
        <v>7</v>
      </c>
      <c r="M24" s="6" t="s">
        <v>17</v>
      </c>
      <c r="N24" s="19" t="s">
        <v>8</v>
      </c>
      <c r="O24"/>
      <c r="P24" s="29"/>
    </row>
    <row r="25" spans="2:16" x14ac:dyDescent="0.25">
      <c r="B25" s="29"/>
      <c r="C25"/>
      <c r="D25" s="34"/>
      <c r="E25" s="418"/>
      <c r="F25" s="419"/>
      <c r="G25" s="420"/>
      <c r="H25" s="34"/>
      <c r="I25" s="418"/>
      <c r="J25" s="419"/>
      <c r="K25" s="420"/>
      <c r="L25" s="30"/>
      <c r="M25" s="23"/>
      <c r="N25" s="24"/>
      <c r="O25"/>
      <c r="P25" s="29"/>
    </row>
    <row r="26" spans="2:16" x14ac:dyDescent="0.25">
      <c r="B26" s="29"/>
      <c r="C26"/>
      <c r="D26" s="34"/>
      <c r="E26" s="418"/>
      <c r="F26" s="419"/>
      <c r="G26" s="420"/>
      <c r="H26" s="34"/>
      <c r="I26" s="418"/>
      <c r="J26" s="419"/>
      <c r="K26" s="420"/>
      <c r="L26" s="30"/>
      <c r="M26" s="23"/>
      <c r="N26" s="24"/>
      <c r="O26"/>
      <c r="P26" s="29"/>
    </row>
    <row r="27" spans="2:16" x14ac:dyDescent="0.25">
      <c r="B27" s="29"/>
      <c r="C27"/>
      <c r="D27" s="34"/>
      <c r="E27" s="418"/>
      <c r="F27" s="419"/>
      <c r="G27" s="420"/>
      <c r="H27" s="34"/>
      <c r="I27" s="418"/>
      <c r="J27" s="419"/>
      <c r="K27" s="420"/>
      <c r="L27" s="30"/>
      <c r="M27" s="23"/>
      <c r="N27" s="24"/>
      <c r="O27"/>
      <c r="P27" s="29"/>
    </row>
    <row r="28" spans="2:16" x14ac:dyDescent="0.25">
      <c r="B28" s="29"/>
      <c r="C28"/>
      <c r="D28" s="34"/>
      <c r="E28" s="418"/>
      <c r="F28" s="419"/>
      <c r="G28" s="420"/>
      <c r="H28" s="34"/>
      <c r="I28" s="418"/>
      <c r="J28" s="419"/>
      <c r="K28" s="420"/>
      <c r="L28" s="30"/>
      <c r="M28" s="23"/>
      <c r="N28" s="24"/>
      <c r="O28"/>
      <c r="P28" s="29"/>
    </row>
    <row r="29" spans="2:16" x14ac:dyDescent="0.25">
      <c r="B29" s="29"/>
      <c r="C29"/>
      <c r="D29" s="34"/>
      <c r="E29" s="418"/>
      <c r="F29" s="419"/>
      <c r="G29" s="420"/>
      <c r="H29" s="34"/>
      <c r="I29" s="418"/>
      <c r="J29" s="419"/>
      <c r="K29" s="420"/>
      <c r="L29" s="30"/>
      <c r="M29" s="23"/>
      <c r="N29" s="24"/>
      <c r="O29"/>
      <c r="P29" s="29"/>
    </row>
    <row r="30" spans="2:16" x14ac:dyDescent="0.25">
      <c r="B30" s="29"/>
      <c r="C30"/>
      <c r="D30" s="34"/>
      <c r="E30" s="418"/>
      <c r="F30" s="419"/>
      <c r="G30" s="420"/>
      <c r="H30" s="34"/>
      <c r="I30" s="418"/>
      <c r="J30" s="419"/>
      <c r="K30" s="420"/>
      <c r="L30" s="30"/>
      <c r="M30" s="23"/>
      <c r="N30" s="24"/>
      <c r="O30"/>
      <c r="P30" s="29"/>
    </row>
    <row r="31" spans="2:16" x14ac:dyDescent="0.25">
      <c r="B31" s="29"/>
      <c r="C31"/>
      <c r="D31" s="34"/>
      <c r="E31" s="418"/>
      <c r="F31" s="419"/>
      <c r="G31" s="420"/>
      <c r="H31" s="34"/>
      <c r="I31" s="418"/>
      <c r="J31" s="419"/>
      <c r="K31" s="420"/>
      <c r="L31" s="30"/>
      <c r="M31" s="23"/>
      <c r="N31" s="24"/>
      <c r="O31"/>
      <c r="P31" s="29"/>
    </row>
    <row r="32" spans="2:16" x14ac:dyDescent="0.25">
      <c r="B32" s="29"/>
      <c r="C32"/>
      <c r="D32" s="34"/>
      <c r="E32" s="418"/>
      <c r="F32" s="419"/>
      <c r="G32" s="420"/>
      <c r="H32" s="34"/>
      <c r="I32" s="418"/>
      <c r="J32" s="419"/>
      <c r="K32" s="420"/>
      <c r="L32" s="30"/>
      <c r="M32" s="23"/>
      <c r="N32" s="24"/>
      <c r="O32"/>
      <c r="P32" s="29"/>
    </row>
    <row r="33" spans="2:16" x14ac:dyDescent="0.25">
      <c r="B33" s="29"/>
      <c r="C33"/>
      <c r="D33" s="34"/>
      <c r="E33" s="418"/>
      <c r="F33" s="419"/>
      <c r="G33" s="420"/>
      <c r="H33" s="34"/>
      <c r="I33" s="418"/>
      <c r="J33" s="419"/>
      <c r="K33" s="420"/>
      <c r="L33" s="30"/>
      <c r="M33" s="23"/>
      <c r="N33" s="24"/>
      <c r="O33"/>
      <c r="P33" s="29"/>
    </row>
    <row r="34" spans="2:16" x14ac:dyDescent="0.25">
      <c r="B34" s="29"/>
      <c r="C34"/>
      <c r="D34" s="34"/>
      <c r="E34" s="418"/>
      <c r="F34" s="419"/>
      <c r="G34" s="420"/>
      <c r="H34" s="34"/>
      <c r="I34" s="418"/>
      <c r="J34" s="419"/>
      <c r="K34" s="420"/>
      <c r="L34" s="30"/>
      <c r="M34" s="23"/>
      <c r="N34" s="24"/>
      <c r="O34"/>
      <c r="P34" s="29"/>
    </row>
    <row r="35" spans="2:16" x14ac:dyDescent="0.25">
      <c r="B35" s="29"/>
      <c r="C35"/>
      <c r="D35" s="34"/>
      <c r="E35" s="418"/>
      <c r="F35" s="419"/>
      <c r="G35" s="420"/>
      <c r="H35" s="34"/>
      <c r="I35" s="418"/>
      <c r="J35" s="419"/>
      <c r="K35" s="420"/>
      <c r="L35" s="30"/>
      <c r="M35" s="23"/>
      <c r="N35" s="24"/>
      <c r="O35"/>
      <c r="P35" s="29"/>
    </row>
    <row r="36" spans="2:16" x14ac:dyDescent="0.25">
      <c r="B36" s="29"/>
      <c r="C36"/>
      <c r="D36" s="34"/>
      <c r="E36" s="418"/>
      <c r="F36" s="419"/>
      <c r="G36" s="420"/>
      <c r="H36" s="34"/>
      <c r="I36" s="418"/>
      <c r="J36" s="419"/>
      <c r="K36" s="420"/>
      <c r="L36" s="30"/>
      <c r="M36" s="23"/>
      <c r="N36" s="24"/>
      <c r="O36"/>
      <c r="P36" s="29"/>
    </row>
    <row r="37" spans="2:16" x14ac:dyDescent="0.25">
      <c r="B37" s="29"/>
      <c r="C37"/>
      <c r="D37" s="34"/>
      <c r="E37" s="418"/>
      <c r="F37" s="419"/>
      <c r="G37" s="420"/>
      <c r="H37" s="34"/>
      <c r="I37" s="418"/>
      <c r="J37" s="419"/>
      <c r="K37" s="420"/>
      <c r="L37" s="30"/>
      <c r="M37" s="23"/>
      <c r="N37" s="24"/>
      <c r="O37"/>
      <c r="P37" s="29"/>
    </row>
    <row r="38" spans="2:16" x14ac:dyDescent="0.25">
      <c r="B38" s="29"/>
      <c r="C38"/>
      <c r="D38" s="34"/>
      <c r="E38" s="418"/>
      <c r="F38" s="419"/>
      <c r="G38" s="420"/>
      <c r="H38" s="34"/>
      <c r="I38" s="418"/>
      <c r="J38" s="419"/>
      <c r="K38" s="420"/>
      <c r="L38" s="30"/>
      <c r="M38" s="23"/>
      <c r="N38" s="24"/>
      <c r="O38"/>
      <c r="P38" s="29"/>
    </row>
    <row r="39" spans="2:16" x14ac:dyDescent="0.25">
      <c r="B39" s="29"/>
      <c r="C39"/>
      <c r="D39" s="34"/>
      <c r="E39" s="418"/>
      <c r="F39" s="419"/>
      <c r="G39" s="420"/>
      <c r="H39" s="34"/>
      <c r="I39" s="418"/>
      <c r="J39" s="419"/>
      <c r="K39" s="420"/>
      <c r="L39" s="30"/>
      <c r="M39" s="23"/>
      <c r="N39" s="24"/>
      <c r="O39"/>
      <c r="P39" s="29"/>
    </row>
    <row r="40" spans="2:16" x14ac:dyDescent="0.25">
      <c r="B40" s="29"/>
      <c r="C40"/>
      <c r="D40" s="34"/>
      <c r="E40" s="418"/>
      <c r="F40" s="419"/>
      <c r="G40" s="420"/>
      <c r="H40" s="34"/>
      <c r="I40" s="418"/>
      <c r="J40" s="419"/>
      <c r="K40" s="420"/>
      <c r="L40" s="30"/>
      <c r="M40" s="23"/>
      <c r="N40" s="24"/>
      <c r="O40"/>
      <c r="P40" s="29"/>
    </row>
    <row r="41" spans="2:16" ht="20.25" customHeight="1" x14ac:dyDescent="0.3">
      <c r="B41" s="29"/>
      <c r="C41"/>
      <c r="D41" s="412" t="s">
        <v>73</v>
      </c>
      <c r="E41" s="413"/>
      <c r="F41" s="413"/>
      <c r="G41" s="413"/>
      <c r="H41" s="413"/>
      <c r="I41" s="413"/>
      <c r="J41" s="413"/>
      <c r="K41" s="413"/>
      <c r="L41" s="414"/>
      <c r="M41" s="23"/>
      <c r="N41" s="24"/>
      <c r="O41"/>
      <c r="P41" s="29"/>
    </row>
    <row r="42" spans="2:16" ht="18.75" customHeight="1" x14ac:dyDescent="0.3">
      <c r="B42" s="29"/>
      <c r="C42"/>
      <c r="D42" s="20"/>
      <c r="E42" s="21"/>
      <c r="F42" s="21"/>
      <c r="G42" s="21"/>
      <c r="H42" s="21"/>
      <c r="I42" s="21"/>
      <c r="J42" s="21"/>
      <c r="K42" s="21"/>
      <c r="L42" s="22"/>
      <c r="M42" s="32" t="s">
        <v>18</v>
      </c>
      <c r="N42" s="24"/>
      <c r="O42"/>
      <c r="P42" s="29"/>
    </row>
    <row r="43" spans="2:16" ht="6" customHeight="1" x14ac:dyDescent="0.3">
      <c r="B43" s="29"/>
      <c r="C43"/>
      <c r="D43" s="20"/>
      <c r="E43" s="21"/>
      <c r="F43" s="21"/>
      <c r="G43" s="21"/>
      <c r="H43" s="21"/>
      <c r="I43" s="21"/>
      <c r="J43" s="21"/>
      <c r="K43" s="21"/>
      <c r="L43" s="22"/>
      <c r="M43" s="23"/>
      <c r="N43" s="24"/>
      <c r="O43"/>
      <c r="P43" s="29"/>
    </row>
    <row r="44" spans="2:16" ht="21" customHeight="1" x14ac:dyDescent="0.3">
      <c r="B44" s="29"/>
      <c r="C44"/>
      <c r="D44" s="412" t="s">
        <v>74</v>
      </c>
      <c r="E44" s="413"/>
      <c r="F44" s="413"/>
      <c r="G44" s="413"/>
      <c r="H44" s="413"/>
      <c r="I44" s="413"/>
      <c r="J44" s="413"/>
      <c r="K44" s="413"/>
      <c r="L44" s="414"/>
      <c r="M44" s="32" t="s">
        <v>2</v>
      </c>
      <c r="N44" s="24"/>
      <c r="O44"/>
      <c r="P44" s="29"/>
    </row>
    <row r="45" spans="2:16" ht="6" customHeight="1" x14ac:dyDescent="0.3">
      <c r="B45" s="29"/>
      <c r="C45"/>
      <c r="D45" s="12"/>
      <c r="E45" s="13"/>
      <c r="F45" s="14"/>
      <c r="G45" s="14"/>
      <c r="H45" s="15"/>
      <c r="I45" s="14"/>
      <c r="J45" s="14"/>
      <c r="K45" s="14"/>
      <c r="L45" s="15"/>
      <c r="M45" s="14"/>
      <c r="N45" s="14"/>
      <c r="O45"/>
      <c r="P45" s="29"/>
    </row>
    <row r="46" spans="2:16" ht="6.75" customHeight="1" x14ac:dyDescent="0.25">
      <c r="B46" s="29"/>
      <c r="C46"/>
      <c r="D46"/>
      <c r="E46"/>
      <c r="F46"/>
      <c r="G46"/>
      <c r="H46"/>
      <c r="I46"/>
      <c r="J46"/>
      <c r="K46"/>
      <c r="L46"/>
      <c r="M46"/>
      <c r="N46"/>
      <c r="O46"/>
      <c r="P46" s="29"/>
    </row>
    <row r="47" spans="2:16" ht="13" x14ac:dyDescent="0.3">
      <c r="B47" s="29"/>
      <c r="C47"/>
      <c r="D47"/>
      <c r="E47" s="1" t="s">
        <v>9</v>
      </c>
      <c r="F47"/>
      <c r="G47"/>
      <c r="H47"/>
      <c r="I47" s="1" t="s">
        <v>10</v>
      </c>
      <c r="J47"/>
      <c r="K47"/>
      <c r="L47" s="1" t="s">
        <v>11</v>
      </c>
      <c r="M47"/>
      <c r="N47"/>
      <c r="O47"/>
      <c r="P47" s="29"/>
    </row>
    <row r="48" spans="2:16" x14ac:dyDescent="0.25">
      <c r="B48" s="29"/>
      <c r="C48"/>
      <c r="D48"/>
      <c r="E48"/>
      <c r="F48"/>
      <c r="G48"/>
      <c r="H48"/>
      <c r="I48"/>
      <c r="J48"/>
      <c r="K48"/>
      <c r="L48"/>
      <c r="M48"/>
      <c r="N48"/>
      <c r="O48"/>
      <c r="P48" s="29"/>
    </row>
    <row r="49" spans="2:16" x14ac:dyDescent="0.25">
      <c r="B49" s="29"/>
      <c r="C49"/>
      <c r="D49"/>
      <c r="E49"/>
      <c r="F49"/>
      <c r="G49"/>
      <c r="H49"/>
      <c r="I49"/>
      <c r="J49"/>
      <c r="K49"/>
      <c r="L49"/>
      <c r="M49"/>
      <c r="N49"/>
      <c r="O49"/>
      <c r="P49" s="29"/>
    </row>
    <row r="50" spans="2:16" x14ac:dyDescent="0.25">
      <c r="B50" s="29"/>
      <c r="C50"/>
      <c r="D50"/>
      <c r="E50"/>
      <c r="F50"/>
      <c r="G50"/>
      <c r="H50"/>
      <c r="I50"/>
      <c r="J50"/>
      <c r="K50"/>
      <c r="L50"/>
      <c r="M50"/>
      <c r="N50"/>
      <c r="O50"/>
      <c r="P50" s="29"/>
    </row>
    <row r="51" spans="2:16" x14ac:dyDescent="0.25">
      <c r="B51" s="29"/>
      <c r="C51"/>
      <c r="D51"/>
      <c r="E51"/>
      <c r="F51"/>
      <c r="G51"/>
      <c r="H51"/>
      <c r="I51"/>
      <c r="J51"/>
      <c r="K51"/>
      <c r="L51"/>
      <c r="M51"/>
      <c r="N51"/>
      <c r="O51"/>
      <c r="P51" s="29"/>
    </row>
    <row r="52" spans="2:16" x14ac:dyDescent="0.25">
      <c r="B52" s="29"/>
      <c r="C52"/>
      <c r="D52"/>
      <c r="E52"/>
      <c r="F52"/>
      <c r="G52"/>
      <c r="H52"/>
      <c r="I52"/>
      <c r="J52"/>
      <c r="K52"/>
      <c r="L52"/>
      <c r="M52"/>
      <c r="N52"/>
      <c r="O52"/>
      <c r="P52" s="29"/>
    </row>
    <row r="53" spans="2:16" ht="13" x14ac:dyDescent="0.3">
      <c r="B53" s="29"/>
      <c r="C53"/>
      <c r="D53"/>
      <c r="E53"/>
      <c r="F53"/>
      <c r="G53"/>
      <c r="H53"/>
      <c r="I53"/>
      <c r="J53"/>
      <c r="K53"/>
      <c r="L53" s="1" t="s">
        <v>12</v>
      </c>
      <c r="M53" s="418"/>
      <c r="N53" s="420"/>
      <c r="O53"/>
      <c r="P53" s="29"/>
    </row>
    <row r="54" spans="2:16" ht="13" x14ac:dyDescent="0.3">
      <c r="B54" s="29"/>
      <c r="C54"/>
      <c r="D54"/>
      <c r="E54"/>
      <c r="F54"/>
      <c r="G54"/>
      <c r="H54"/>
      <c r="I54"/>
      <c r="J54"/>
      <c r="K54"/>
      <c r="L54" s="1" t="s">
        <v>13</v>
      </c>
      <c r="M54" s="418"/>
      <c r="N54" s="420"/>
      <c r="O54"/>
      <c r="P54" s="29"/>
    </row>
    <row r="55" spans="2:16" ht="6" customHeight="1" x14ac:dyDescent="0.3">
      <c r="B55" s="29"/>
      <c r="C55"/>
      <c r="D55"/>
      <c r="E55"/>
      <c r="F55"/>
      <c r="G55"/>
      <c r="H55"/>
      <c r="I55"/>
      <c r="J55"/>
      <c r="K55"/>
      <c r="L55" s="1"/>
      <c r="M55" s="15"/>
      <c r="N55" s="15"/>
      <c r="O55"/>
      <c r="P55" s="29"/>
    </row>
    <row r="56" spans="2:16" ht="3.75" customHeight="1" x14ac:dyDescent="0.25"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</row>
  </sheetData>
  <mergeCells count="47">
    <mergeCell ref="M54:N54"/>
    <mergeCell ref="E25:G25"/>
    <mergeCell ref="I25:K25"/>
    <mergeCell ref="I26:K26"/>
    <mergeCell ref="I27:K27"/>
    <mergeCell ref="I28:K28"/>
    <mergeCell ref="I29:K29"/>
    <mergeCell ref="I30:K30"/>
    <mergeCell ref="I31:K31"/>
    <mergeCell ref="I33:K33"/>
    <mergeCell ref="I34:K34"/>
    <mergeCell ref="I35:K35"/>
    <mergeCell ref="M53:N53"/>
    <mergeCell ref="E30:G30"/>
    <mergeCell ref="E31:G31"/>
    <mergeCell ref="E32:G32"/>
    <mergeCell ref="I39:K39"/>
    <mergeCell ref="I40:K40"/>
    <mergeCell ref="I38:K38"/>
    <mergeCell ref="D13:G13"/>
    <mergeCell ref="E26:G26"/>
    <mergeCell ref="I36:K36"/>
    <mergeCell ref="I37:K37"/>
    <mergeCell ref="E27:G27"/>
    <mergeCell ref="E28:G28"/>
    <mergeCell ref="E29:G29"/>
    <mergeCell ref="D15:G15"/>
    <mergeCell ref="D14:G14"/>
    <mergeCell ref="D21:L21"/>
    <mergeCell ref="E38:G38"/>
    <mergeCell ref="E39:G39"/>
    <mergeCell ref="D41:L41"/>
    <mergeCell ref="D44:L44"/>
    <mergeCell ref="D6:N6"/>
    <mergeCell ref="H11:J11"/>
    <mergeCell ref="H13:J13"/>
    <mergeCell ref="H14:J14"/>
    <mergeCell ref="H15:J15"/>
    <mergeCell ref="D11:G11"/>
    <mergeCell ref="D12:G12"/>
    <mergeCell ref="E37:G37"/>
    <mergeCell ref="E40:G40"/>
    <mergeCell ref="E33:G33"/>
    <mergeCell ref="E34:G34"/>
    <mergeCell ref="E35:G35"/>
    <mergeCell ref="E36:G36"/>
    <mergeCell ref="I32:K32"/>
  </mergeCells>
  <phoneticPr fontId="0" type="noConversion"/>
  <pageMargins left="0.5" right="0.5" top="0.5" bottom="0.5" header="0.25" footer="0.25"/>
  <pageSetup paperSize="9" scale="95" orientation="portrait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40"/>
  <sheetViews>
    <sheetView view="pageBreakPreview" zoomScale="90" zoomScaleSheetLayoutView="90" workbookViewId="0">
      <pane xSplit="1" ySplit="6" topLeftCell="B10" activePane="bottomRight" state="frozen"/>
      <selection pane="topRight" activeCell="B1" sqref="B1"/>
      <selection pane="bottomLeft" activeCell="A7" sqref="A7"/>
      <selection pane="bottomRight" activeCell="M17" sqref="M17"/>
    </sheetView>
  </sheetViews>
  <sheetFormatPr defaultColWidth="8.81640625" defaultRowHeight="12.5" x14ac:dyDescent="0.25"/>
  <cols>
    <col min="1" max="1" width="0.81640625" customWidth="1"/>
    <col min="2" max="2" width="9.1796875" style="15"/>
    <col min="3" max="3" width="26.7265625" customWidth="1"/>
    <col min="4" max="4" width="20.7265625" customWidth="1"/>
    <col min="5" max="6" width="11.7265625" customWidth="1"/>
    <col min="7" max="7" width="21.453125" customWidth="1"/>
    <col min="8" max="8" width="1.453125" customWidth="1"/>
  </cols>
  <sheetData>
    <row r="1" spans="1:12" ht="6" customHeight="1" x14ac:dyDescent="0.25">
      <c r="A1" s="343"/>
      <c r="B1" s="342"/>
      <c r="C1" s="343"/>
      <c r="D1" s="343"/>
      <c r="E1" s="343"/>
      <c r="F1" s="343"/>
      <c r="G1" s="343"/>
      <c r="H1" s="343"/>
    </row>
    <row r="2" spans="1:12" ht="13" x14ac:dyDescent="0.3">
      <c r="A2" s="343"/>
      <c r="B2" s="120" t="s">
        <v>129</v>
      </c>
      <c r="C2" s="100"/>
      <c r="D2" s="100"/>
      <c r="E2" s="100"/>
      <c r="F2" s="100"/>
      <c r="G2" s="100"/>
      <c r="H2" s="343"/>
    </row>
    <row r="3" spans="1:12" x14ac:dyDescent="0.25">
      <c r="A3" s="343"/>
      <c r="C3" s="101"/>
      <c r="D3" s="100"/>
      <c r="E3" s="100"/>
      <c r="F3" s="100"/>
      <c r="G3" s="100"/>
      <c r="H3" s="343"/>
    </row>
    <row r="4" spans="1:12" ht="13" x14ac:dyDescent="0.3">
      <c r="A4" s="343"/>
      <c r="B4" s="266" t="s">
        <v>130</v>
      </c>
      <c r="C4" s="116" t="s">
        <v>207</v>
      </c>
      <c r="D4" s="170" t="s">
        <v>131</v>
      </c>
      <c r="E4" s="116" t="s">
        <v>323</v>
      </c>
      <c r="F4" s="170" t="s">
        <v>132</v>
      </c>
      <c r="G4" s="116">
        <v>2018</v>
      </c>
      <c r="H4" s="343"/>
    </row>
    <row r="5" spans="1:12" x14ac:dyDescent="0.25">
      <c r="A5" s="343"/>
      <c r="B5" s="267"/>
      <c r="C5" s="127"/>
      <c r="D5" s="127"/>
      <c r="E5" s="127"/>
      <c r="F5" s="127"/>
      <c r="G5" s="127"/>
      <c r="H5" s="343"/>
    </row>
    <row r="6" spans="1:12" x14ac:dyDescent="0.25">
      <c r="A6" s="343"/>
      <c r="B6" s="268" t="s">
        <v>133</v>
      </c>
      <c r="C6" s="269" t="s">
        <v>134</v>
      </c>
      <c r="D6" s="269" t="s">
        <v>135</v>
      </c>
      <c r="E6" s="269" t="s">
        <v>136</v>
      </c>
      <c r="F6" s="269" t="s">
        <v>137</v>
      </c>
      <c r="G6" s="269" t="s">
        <v>100</v>
      </c>
      <c r="H6" s="347"/>
    </row>
    <row r="7" spans="1:12" ht="12" customHeight="1" x14ac:dyDescent="0.25">
      <c r="A7" s="343"/>
      <c r="B7" s="200">
        <v>1</v>
      </c>
      <c r="C7" s="180" t="s">
        <v>271</v>
      </c>
      <c r="D7" s="201" t="s">
        <v>275</v>
      </c>
      <c r="E7" s="202">
        <v>22500</v>
      </c>
      <c r="F7" s="203"/>
      <c r="G7" s="204" t="s">
        <v>292</v>
      </c>
      <c r="H7" s="347"/>
      <c r="J7" s="175">
        <f t="shared" ref="J7:J38" si="0">E7+F7</f>
        <v>22500</v>
      </c>
      <c r="L7">
        <v>16500</v>
      </c>
    </row>
    <row r="8" spans="1:12" ht="12" customHeight="1" x14ac:dyDescent="0.25">
      <c r="A8" s="343"/>
      <c r="B8" s="200">
        <v>2</v>
      </c>
      <c r="C8" s="180" t="s">
        <v>293</v>
      </c>
      <c r="D8" s="201" t="s">
        <v>255</v>
      </c>
      <c r="E8" s="202">
        <v>14000</v>
      </c>
      <c r="F8" s="203"/>
      <c r="G8" s="204" t="s">
        <v>294</v>
      </c>
      <c r="H8" s="347"/>
      <c r="J8" s="175">
        <f t="shared" si="0"/>
        <v>14000</v>
      </c>
      <c r="L8">
        <v>9500</v>
      </c>
    </row>
    <row r="9" spans="1:12" ht="12" customHeight="1" x14ac:dyDescent="0.25">
      <c r="A9" s="343"/>
      <c r="B9" s="200">
        <v>3</v>
      </c>
      <c r="C9" s="273" t="s">
        <v>271</v>
      </c>
      <c r="D9" s="201" t="s">
        <v>272</v>
      </c>
      <c r="E9" s="202">
        <v>96000</v>
      </c>
      <c r="F9" s="203"/>
      <c r="G9" s="204" t="s">
        <v>295</v>
      </c>
      <c r="H9" s="347"/>
      <c r="J9" s="175">
        <f t="shared" si="0"/>
        <v>96000</v>
      </c>
    </row>
    <row r="10" spans="1:12" ht="12" customHeight="1" x14ac:dyDescent="0.25">
      <c r="A10" s="343"/>
      <c r="B10" s="200">
        <v>4</v>
      </c>
      <c r="C10" s="273"/>
      <c r="D10" s="201"/>
      <c r="E10" s="202"/>
      <c r="F10" s="203"/>
      <c r="G10" s="204"/>
      <c r="H10" s="347"/>
      <c r="J10" s="175">
        <f t="shared" si="0"/>
        <v>0</v>
      </c>
    </row>
    <row r="11" spans="1:12" ht="12" customHeight="1" x14ac:dyDescent="0.25">
      <c r="A11" s="343"/>
      <c r="B11" s="200">
        <v>5</v>
      </c>
      <c r="C11" s="180"/>
      <c r="D11" s="201"/>
      <c r="E11" s="202"/>
      <c r="F11" s="203"/>
      <c r="G11" s="204"/>
      <c r="H11" s="347"/>
      <c r="J11" s="175">
        <f t="shared" si="0"/>
        <v>0</v>
      </c>
    </row>
    <row r="12" spans="1:12" ht="12" customHeight="1" x14ac:dyDescent="0.25">
      <c r="A12" s="343"/>
      <c r="B12" s="200">
        <v>6</v>
      </c>
      <c r="C12" s="273" t="s">
        <v>289</v>
      </c>
      <c r="D12" s="201" t="s">
        <v>211</v>
      </c>
      <c r="E12" s="202">
        <v>52000</v>
      </c>
      <c r="F12" s="203"/>
      <c r="G12" s="204" t="s">
        <v>296</v>
      </c>
      <c r="H12" s="347"/>
      <c r="J12" s="175">
        <f t="shared" si="0"/>
        <v>52000</v>
      </c>
    </row>
    <row r="13" spans="1:12" ht="12" customHeight="1" x14ac:dyDescent="0.25">
      <c r="A13" s="343"/>
      <c r="B13" s="200">
        <v>7</v>
      </c>
      <c r="C13" s="181" t="s">
        <v>252</v>
      </c>
      <c r="D13" s="201" t="s">
        <v>142</v>
      </c>
      <c r="E13" s="202">
        <v>25500</v>
      </c>
      <c r="F13" s="203">
        <v>3000</v>
      </c>
      <c r="G13" s="204" t="s">
        <v>297</v>
      </c>
      <c r="H13" s="347"/>
      <c r="J13" s="175">
        <f t="shared" si="0"/>
        <v>28500</v>
      </c>
    </row>
    <row r="14" spans="1:12" ht="12" customHeight="1" x14ac:dyDescent="0.25">
      <c r="A14" s="343"/>
      <c r="B14" s="200">
        <v>8</v>
      </c>
      <c r="C14" s="273" t="s">
        <v>298</v>
      </c>
      <c r="D14" s="201" t="s">
        <v>142</v>
      </c>
      <c r="E14" s="202">
        <v>45000</v>
      </c>
      <c r="F14" s="203"/>
      <c r="G14" s="204" t="s">
        <v>299</v>
      </c>
      <c r="H14" s="347"/>
      <c r="J14" s="175">
        <f>E14+F14</f>
        <v>45000</v>
      </c>
    </row>
    <row r="15" spans="1:12" ht="12" customHeight="1" x14ac:dyDescent="0.25">
      <c r="A15" s="343"/>
      <c r="B15" s="200">
        <v>9</v>
      </c>
      <c r="C15" s="273" t="s">
        <v>300</v>
      </c>
      <c r="D15" s="201" t="s">
        <v>142</v>
      </c>
      <c r="E15" s="202">
        <v>80000</v>
      </c>
      <c r="F15" s="203">
        <v>3000</v>
      </c>
      <c r="G15" s="204" t="s">
        <v>301</v>
      </c>
      <c r="H15" s="347"/>
      <c r="J15" s="175">
        <f>E15+F15</f>
        <v>83000</v>
      </c>
    </row>
    <row r="16" spans="1:12" ht="12" customHeight="1" x14ac:dyDescent="0.25">
      <c r="A16" s="343"/>
      <c r="B16" s="200">
        <v>10</v>
      </c>
      <c r="C16" s="181" t="s">
        <v>302</v>
      </c>
      <c r="D16" s="201" t="s">
        <v>142</v>
      </c>
      <c r="E16" s="202">
        <v>52000</v>
      </c>
      <c r="F16" s="203">
        <v>12000</v>
      </c>
      <c r="G16" s="204" t="s">
        <v>303</v>
      </c>
      <c r="H16" s="347"/>
      <c r="J16" s="175">
        <f t="shared" si="0"/>
        <v>64000</v>
      </c>
    </row>
    <row r="17" spans="1:10" ht="12" customHeight="1" x14ac:dyDescent="0.25">
      <c r="A17" s="343"/>
      <c r="B17" s="200">
        <v>11</v>
      </c>
      <c r="C17" s="273"/>
      <c r="D17" s="201"/>
      <c r="E17" s="202"/>
      <c r="F17" s="203"/>
      <c r="G17" s="204"/>
      <c r="H17" s="347"/>
      <c r="J17" s="175">
        <f t="shared" si="0"/>
        <v>0</v>
      </c>
    </row>
    <row r="18" spans="1:10" ht="12" customHeight="1" x14ac:dyDescent="0.25">
      <c r="A18" s="343"/>
      <c r="B18" s="200">
        <v>12</v>
      </c>
      <c r="C18" s="181"/>
      <c r="D18" s="201"/>
      <c r="E18" s="202"/>
      <c r="F18" s="203"/>
      <c r="G18" s="204"/>
      <c r="H18" s="347"/>
      <c r="J18" s="175">
        <f t="shared" si="0"/>
        <v>0</v>
      </c>
    </row>
    <row r="19" spans="1:10" ht="12" customHeight="1" x14ac:dyDescent="0.25">
      <c r="A19" s="343"/>
      <c r="B19" s="200">
        <v>13</v>
      </c>
      <c r="C19" s="273" t="s">
        <v>256</v>
      </c>
      <c r="D19" s="201" t="s">
        <v>255</v>
      </c>
      <c r="E19" s="202">
        <v>33000</v>
      </c>
      <c r="F19" s="203">
        <v>11000</v>
      </c>
      <c r="G19" s="204" t="s">
        <v>304</v>
      </c>
      <c r="H19" s="347"/>
      <c r="J19" s="175">
        <f t="shared" si="0"/>
        <v>44000</v>
      </c>
    </row>
    <row r="20" spans="1:10" ht="12" customHeight="1" x14ac:dyDescent="0.25">
      <c r="A20" s="343"/>
      <c r="B20" s="200">
        <v>14</v>
      </c>
      <c r="C20" s="273" t="s">
        <v>252</v>
      </c>
      <c r="D20" s="201" t="s">
        <v>142</v>
      </c>
      <c r="E20" s="202">
        <v>89500</v>
      </c>
      <c r="F20" s="203">
        <v>8000</v>
      </c>
      <c r="G20" s="204" t="s">
        <v>305</v>
      </c>
      <c r="H20" s="347"/>
      <c r="J20" s="175">
        <f t="shared" si="0"/>
        <v>97500</v>
      </c>
    </row>
    <row r="21" spans="1:10" ht="12" customHeight="1" x14ac:dyDescent="0.25">
      <c r="A21" s="343"/>
      <c r="B21" s="200">
        <v>15</v>
      </c>
      <c r="C21" s="181" t="s">
        <v>306</v>
      </c>
      <c r="D21" s="201" t="s">
        <v>142</v>
      </c>
      <c r="E21" s="202">
        <v>52000</v>
      </c>
      <c r="F21" s="203"/>
      <c r="G21" s="204" t="s">
        <v>307</v>
      </c>
      <c r="H21" s="347"/>
      <c r="J21" s="175">
        <f t="shared" si="0"/>
        <v>52000</v>
      </c>
    </row>
    <row r="22" spans="1:10" ht="12" customHeight="1" x14ac:dyDescent="0.25">
      <c r="A22" s="343"/>
      <c r="B22" s="200">
        <v>16</v>
      </c>
      <c r="C22" s="181" t="s">
        <v>252</v>
      </c>
      <c r="D22" s="201" t="s">
        <v>266</v>
      </c>
      <c r="E22" s="202">
        <v>58500</v>
      </c>
      <c r="F22" s="203">
        <v>26000</v>
      </c>
      <c r="G22" s="204" t="s">
        <v>308</v>
      </c>
      <c r="H22" s="347"/>
      <c r="J22" s="175"/>
    </row>
    <row r="23" spans="1:10" ht="12" customHeight="1" x14ac:dyDescent="0.25">
      <c r="A23" s="343"/>
      <c r="B23" s="200">
        <v>17</v>
      </c>
      <c r="C23" s="273"/>
      <c r="D23" s="201"/>
      <c r="E23" s="202"/>
      <c r="F23" s="203"/>
      <c r="G23" s="204"/>
      <c r="H23" s="347"/>
      <c r="J23" s="175">
        <f t="shared" si="0"/>
        <v>0</v>
      </c>
    </row>
    <row r="24" spans="1:10" ht="12" customHeight="1" x14ac:dyDescent="0.25">
      <c r="A24" s="343"/>
      <c r="B24" s="200">
        <v>18</v>
      </c>
      <c r="C24" s="273" t="s">
        <v>309</v>
      </c>
      <c r="D24" s="201" t="s">
        <v>142</v>
      </c>
      <c r="E24" s="203">
        <v>51500</v>
      </c>
      <c r="F24" s="203"/>
      <c r="G24" s="204" t="s">
        <v>310</v>
      </c>
      <c r="H24" s="347"/>
      <c r="J24" s="175">
        <f t="shared" si="0"/>
        <v>51500</v>
      </c>
    </row>
    <row r="25" spans="1:10" ht="12" customHeight="1" x14ac:dyDescent="0.25">
      <c r="A25" s="343"/>
      <c r="B25" s="200">
        <v>19</v>
      </c>
      <c r="C25" s="273"/>
      <c r="D25" s="201"/>
      <c r="E25" s="202"/>
      <c r="F25" s="271"/>
      <c r="G25" s="204"/>
      <c r="H25" s="347">
        <v>999999</v>
      </c>
      <c r="J25" s="175">
        <f t="shared" si="0"/>
        <v>0</v>
      </c>
    </row>
    <row r="26" spans="1:10" ht="12" customHeight="1" x14ac:dyDescent="0.25">
      <c r="A26" s="343"/>
      <c r="B26" s="200">
        <v>20</v>
      </c>
      <c r="C26" s="273" t="s">
        <v>258</v>
      </c>
      <c r="D26" s="201" t="s">
        <v>142</v>
      </c>
      <c r="E26" s="272">
        <v>89500</v>
      </c>
      <c r="F26" s="271">
        <v>24000</v>
      </c>
      <c r="G26" s="204" t="s">
        <v>311</v>
      </c>
      <c r="H26" s="347"/>
      <c r="J26" s="175">
        <f t="shared" si="0"/>
        <v>113500</v>
      </c>
    </row>
    <row r="27" spans="1:10" ht="12" customHeight="1" x14ac:dyDescent="0.25">
      <c r="A27" s="343"/>
      <c r="B27" s="200">
        <v>21</v>
      </c>
      <c r="C27" s="273" t="s">
        <v>252</v>
      </c>
      <c r="D27" s="201" t="s">
        <v>142</v>
      </c>
      <c r="E27" s="270">
        <v>102000</v>
      </c>
      <c r="F27" s="271">
        <v>5000</v>
      </c>
      <c r="G27" s="204" t="s">
        <v>312</v>
      </c>
      <c r="H27" s="347"/>
      <c r="J27" s="175">
        <f t="shared" si="0"/>
        <v>107000</v>
      </c>
    </row>
    <row r="28" spans="1:10" ht="12" customHeight="1" x14ac:dyDescent="0.25">
      <c r="A28" s="343"/>
      <c r="B28" s="200">
        <v>22</v>
      </c>
      <c r="C28" s="273"/>
      <c r="D28" s="201"/>
      <c r="E28" s="203"/>
      <c r="F28" s="271"/>
      <c r="G28" s="204"/>
      <c r="H28" s="347"/>
      <c r="J28" s="175">
        <f t="shared" si="0"/>
        <v>0</v>
      </c>
    </row>
    <row r="29" spans="1:10" ht="12" customHeight="1" x14ac:dyDescent="0.25">
      <c r="A29" s="343"/>
      <c r="B29" s="200">
        <v>23</v>
      </c>
      <c r="C29" s="273" t="s">
        <v>258</v>
      </c>
      <c r="D29" s="201" t="s">
        <v>142</v>
      </c>
      <c r="E29" s="203">
        <v>70500</v>
      </c>
      <c r="F29" s="271">
        <v>4000</v>
      </c>
      <c r="G29" s="204" t="s">
        <v>313</v>
      </c>
      <c r="H29" s="347"/>
      <c r="J29" s="175">
        <f t="shared" si="0"/>
        <v>74500</v>
      </c>
    </row>
    <row r="30" spans="1:10" ht="12" customHeight="1" x14ac:dyDescent="0.25">
      <c r="A30" s="343"/>
      <c r="B30" s="200">
        <v>24</v>
      </c>
      <c r="C30" s="273" t="s">
        <v>271</v>
      </c>
      <c r="D30" s="201" t="s">
        <v>272</v>
      </c>
      <c r="E30" s="203">
        <v>51500</v>
      </c>
      <c r="F30" s="271"/>
      <c r="G30" s="204" t="s">
        <v>314</v>
      </c>
      <c r="H30" s="347"/>
      <c r="J30" s="175">
        <f t="shared" si="0"/>
        <v>51500</v>
      </c>
    </row>
    <row r="31" spans="1:10" ht="12" customHeight="1" x14ac:dyDescent="0.25">
      <c r="A31" s="343"/>
      <c r="B31" s="200">
        <v>25</v>
      </c>
      <c r="C31" s="181"/>
      <c r="D31" s="201"/>
      <c r="E31" s="203"/>
      <c r="F31" s="204"/>
      <c r="G31" s="204"/>
      <c r="H31" s="347"/>
      <c r="J31" s="175">
        <f t="shared" si="0"/>
        <v>0</v>
      </c>
    </row>
    <row r="32" spans="1:10" ht="12" customHeight="1" x14ac:dyDescent="0.25">
      <c r="A32" s="343"/>
      <c r="B32" s="200">
        <v>26</v>
      </c>
      <c r="C32" s="273"/>
      <c r="D32" s="201"/>
      <c r="E32" s="202"/>
      <c r="F32" s="203"/>
      <c r="G32" s="204"/>
      <c r="H32" s="347"/>
      <c r="J32" s="175">
        <f t="shared" si="0"/>
        <v>0</v>
      </c>
    </row>
    <row r="33" spans="1:10" ht="12" customHeight="1" x14ac:dyDescent="0.25">
      <c r="A33" s="343"/>
      <c r="B33" s="200">
        <v>27</v>
      </c>
      <c r="C33" s="273" t="s">
        <v>317</v>
      </c>
      <c r="D33" s="201" t="s">
        <v>142</v>
      </c>
      <c r="E33" s="202">
        <v>118000</v>
      </c>
      <c r="F33" s="203"/>
      <c r="G33" s="204" t="s">
        <v>287</v>
      </c>
      <c r="H33" s="347"/>
      <c r="J33" s="175">
        <f t="shared" si="0"/>
        <v>118000</v>
      </c>
    </row>
    <row r="34" spans="1:10" ht="12" customHeight="1" x14ac:dyDescent="0.25">
      <c r="A34" s="343"/>
      <c r="B34" s="200">
        <v>28</v>
      </c>
      <c r="C34" s="273" t="s">
        <v>315</v>
      </c>
      <c r="D34" s="201" t="s">
        <v>142</v>
      </c>
      <c r="E34" s="202">
        <v>52000</v>
      </c>
      <c r="F34" s="203"/>
      <c r="G34" s="204" t="s">
        <v>316</v>
      </c>
      <c r="H34" s="347"/>
      <c r="J34" s="175">
        <f t="shared" si="0"/>
        <v>52000</v>
      </c>
    </row>
    <row r="35" spans="1:10" ht="12" customHeight="1" x14ac:dyDescent="0.25">
      <c r="A35" s="343"/>
      <c r="B35" s="200">
        <v>29</v>
      </c>
      <c r="C35" s="273" t="s">
        <v>318</v>
      </c>
      <c r="D35" s="201" t="s">
        <v>142</v>
      </c>
      <c r="E35" s="202">
        <v>70000</v>
      </c>
      <c r="F35" s="203">
        <v>18000</v>
      </c>
      <c r="G35" s="204" t="s">
        <v>288</v>
      </c>
      <c r="H35" s="347"/>
      <c r="J35" s="175">
        <f t="shared" si="0"/>
        <v>88000</v>
      </c>
    </row>
    <row r="36" spans="1:10" ht="12" customHeight="1" x14ac:dyDescent="0.25">
      <c r="A36" s="343"/>
      <c r="B36" s="200">
        <v>30</v>
      </c>
      <c r="C36" s="273" t="s">
        <v>250</v>
      </c>
      <c r="D36" s="201" t="s">
        <v>142</v>
      </c>
      <c r="E36" s="202">
        <v>45000</v>
      </c>
      <c r="F36" s="203"/>
      <c r="G36" s="204" t="s">
        <v>319</v>
      </c>
      <c r="H36" s="347"/>
      <c r="J36" s="175">
        <f t="shared" si="0"/>
        <v>45000</v>
      </c>
    </row>
    <row r="37" spans="1:10" ht="12" customHeight="1" x14ac:dyDescent="0.25">
      <c r="A37" s="343"/>
      <c r="B37" s="200">
        <v>31</v>
      </c>
      <c r="C37" s="273" t="s">
        <v>259</v>
      </c>
      <c r="D37" s="201" t="s">
        <v>142</v>
      </c>
      <c r="E37" s="202">
        <v>89500</v>
      </c>
      <c r="F37" s="203"/>
      <c r="G37" s="204" t="s">
        <v>320</v>
      </c>
      <c r="H37" s="347"/>
      <c r="J37" s="175">
        <f t="shared" si="0"/>
        <v>89500</v>
      </c>
    </row>
    <row r="38" spans="1:10" ht="12" customHeight="1" x14ac:dyDescent="0.25">
      <c r="A38" s="343"/>
      <c r="B38" s="200"/>
      <c r="C38" s="181"/>
      <c r="D38" s="201"/>
      <c r="E38" s="205"/>
      <c r="F38" s="203"/>
      <c r="G38" s="204"/>
      <c r="H38" s="347"/>
      <c r="J38" s="175">
        <f t="shared" si="0"/>
        <v>0</v>
      </c>
    </row>
    <row r="39" spans="1:10" ht="13" x14ac:dyDescent="0.3">
      <c r="A39" s="343"/>
      <c r="B39" s="34"/>
      <c r="C39" s="344"/>
      <c r="D39" s="345" t="s">
        <v>138</v>
      </c>
      <c r="E39" s="346">
        <f>SUM(E7:E38)</f>
        <v>1359500</v>
      </c>
      <c r="F39" s="346">
        <f>SUM(F7:F38)</f>
        <v>114000</v>
      </c>
      <c r="G39" s="344"/>
      <c r="H39" s="347"/>
    </row>
    <row r="40" spans="1:10" ht="5.25" customHeight="1" x14ac:dyDescent="0.25">
      <c r="A40" s="99"/>
      <c r="B40" s="121"/>
      <c r="C40" s="99"/>
      <c r="D40" s="99"/>
      <c r="E40" s="99"/>
      <c r="F40" s="99"/>
      <c r="G40" s="99"/>
      <c r="H40" s="99"/>
    </row>
  </sheetData>
  <pageMargins left="0.5" right="0.5" top="0.75" bottom="0.75" header="0.3" footer="0.3"/>
  <pageSetup paperSize="9" scale="84" orientation="portrait" r:id="rId1"/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41"/>
  <sheetViews>
    <sheetView view="pageBreakPreview" zoomScale="90" zoomScaleSheetLayoutView="90" workbookViewId="0">
      <pane xSplit="1" ySplit="6" topLeftCell="B10" activePane="bottomRight" state="frozen"/>
      <selection pane="topRight" activeCell="B1" sqref="B1"/>
      <selection pane="bottomLeft" activeCell="A7" sqref="A7"/>
      <selection pane="bottomRight" activeCell="E39" sqref="E39"/>
    </sheetView>
  </sheetViews>
  <sheetFormatPr defaultColWidth="8.81640625" defaultRowHeight="12.5" x14ac:dyDescent="0.25"/>
  <cols>
    <col min="1" max="1" width="0.81640625" customWidth="1"/>
    <col min="2" max="2" width="9.1796875" style="15"/>
    <col min="3" max="3" width="26.7265625" customWidth="1"/>
    <col min="4" max="4" width="20.7265625" customWidth="1"/>
    <col min="5" max="6" width="11.7265625" customWidth="1"/>
    <col min="7" max="7" width="21.453125" customWidth="1"/>
    <col min="8" max="8" width="1.453125" customWidth="1"/>
  </cols>
  <sheetData>
    <row r="1" spans="1:12" ht="6" customHeight="1" x14ac:dyDescent="0.25">
      <c r="A1" s="343"/>
      <c r="B1" s="342"/>
      <c r="C1" s="343"/>
      <c r="D1" s="343"/>
      <c r="E1" s="343"/>
      <c r="F1" s="343"/>
      <c r="G1" s="343"/>
      <c r="H1" s="343"/>
    </row>
    <row r="2" spans="1:12" ht="13" x14ac:dyDescent="0.3">
      <c r="A2" s="343"/>
      <c r="B2" s="120" t="s">
        <v>129</v>
      </c>
      <c r="C2" s="100"/>
      <c r="D2" s="100"/>
      <c r="E2" s="100"/>
      <c r="F2" s="100"/>
      <c r="G2" s="100"/>
      <c r="H2" s="343"/>
    </row>
    <row r="3" spans="1:12" x14ac:dyDescent="0.25">
      <c r="A3" s="343"/>
      <c r="C3" s="101"/>
      <c r="D3" s="100"/>
      <c r="E3" s="100"/>
      <c r="F3" s="100"/>
      <c r="G3" s="100"/>
      <c r="H3" s="343"/>
    </row>
    <row r="4" spans="1:12" ht="13" x14ac:dyDescent="0.3">
      <c r="A4" s="343"/>
      <c r="B4" s="266" t="s">
        <v>130</v>
      </c>
      <c r="C4" s="116" t="s">
        <v>207</v>
      </c>
      <c r="D4" s="170" t="s">
        <v>131</v>
      </c>
      <c r="E4" s="116" t="s">
        <v>327</v>
      </c>
      <c r="F4" s="170" t="s">
        <v>132</v>
      </c>
      <c r="G4" s="116">
        <v>2018</v>
      </c>
      <c r="H4" s="343"/>
    </row>
    <row r="5" spans="1:12" x14ac:dyDescent="0.25">
      <c r="A5" s="343"/>
      <c r="B5" s="267"/>
      <c r="C5" s="127"/>
      <c r="D5" s="127"/>
      <c r="E5" s="127"/>
      <c r="F5" s="127"/>
      <c r="G5" s="127"/>
      <c r="H5" s="343"/>
    </row>
    <row r="6" spans="1:12" x14ac:dyDescent="0.25">
      <c r="A6" s="343"/>
      <c r="B6" s="268" t="s">
        <v>133</v>
      </c>
      <c r="C6" s="269" t="s">
        <v>134</v>
      </c>
      <c r="D6" s="269" t="s">
        <v>135</v>
      </c>
      <c r="E6" s="269" t="s">
        <v>136</v>
      </c>
      <c r="F6" s="269" t="s">
        <v>137</v>
      </c>
      <c r="G6" s="269" t="s">
        <v>100</v>
      </c>
      <c r="H6" s="347"/>
    </row>
    <row r="7" spans="1:12" ht="12" customHeight="1" x14ac:dyDescent="0.25">
      <c r="A7" s="343"/>
      <c r="B7" s="200">
        <v>1</v>
      </c>
      <c r="C7" s="180"/>
      <c r="D7" s="201"/>
      <c r="E7" s="202"/>
      <c r="F7" s="203"/>
      <c r="G7" s="204"/>
      <c r="H7" s="347"/>
      <c r="J7" s="175">
        <f t="shared" ref="J7:J38" si="0">E7+F7</f>
        <v>0</v>
      </c>
      <c r="L7">
        <v>16500</v>
      </c>
    </row>
    <row r="8" spans="1:12" ht="12" customHeight="1" x14ac:dyDescent="0.25">
      <c r="A8" s="343"/>
      <c r="B8" s="200">
        <v>2</v>
      </c>
      <c r="C8" s="180"/>
      <c r="D8" s="201"/>
      <c r="E8" s="202"/>
      <c r="F8" s="203"/>
      <c r="G8" s="204"/>
      <c r="H8" s="347"/>
      <c r="J8" s="175">
        <f t="shared" si="0"/>
        <v>0</v>
      </c>
      <c r="L8">
        <v>9500</v>
      </c>
    </row>
    <row r="9" spans="1:12" ht="12" customHeight="1" x14ac:dyDescent="0.25">
      <c r="A9" s="343"/>
      <c r="B9" s="200">
        <v>3</v>
      </c>
      <c r="C9" s="273"/>
      <c r="D9" s="201"/>
      <c r="E9" s="202"/>
      <c r="F9" s="203"/>
      <c r="G9" s="204"/>
      <c r="H9" s="347"/>
      <c r="J9" s="175">
        <f t="shared" si="0"/>
        <v>0</v>
      </c>
    </row>
    <row r="10" spans="1:12" ht="12" customHeight="1" x14ac:dyDescent="0.25">
      <c r="A10" s="343"/>
      <c r="B10" s="200">
        <v>4</v>
      </c>
      <c r="C10" s="273"/>
      <c r="D10" s="201"/>
      <c r="E10" s="202"/>
      <c r="F10" s="203"/>
      <c r="G10" s="204"/>
      <c r="H10" s="347"/>
      <c r="J10" s="175">
        <f t="shared" si="0"/>
        <v>0</v>
      </c>
    </row>
    <row r="11" spans="1:12" ht="12" customHeight="1" x14ac:dyDescent="0.25">
      <c r="A11" s="343"/>
      <c r="B11" s="200">
        <v>5</v>
      </c>
      <c r="C11" s="180"/>
      <c r="D11" s="201"/>
      <c r="E11" s="202"/>
      <c r="F11" s="203"/>
      <c r="G11" s="204"/>
      <c r="H11" s="347"/>
      <c r="J11" s="175">
        <f t="shared" si="0"/>
        <v>0</v>
      </c>
    </row>
    <row r="12" spans="1:12" ht="12" customHeight="1" x14ac:dyDescent="0.25">
      <c r="A12" s="343"/>
      <c r="B12" s="200">
        <v>6</v>
      </c>
      <c r="C12" s="273"/>
      <c r="D12" s="201"/>
      <c r="E12" s="202"/>
      <c r="F12" s="203"/>
      <c r="G12" s="204"/>
      <c r="H12" s="347"/>
      <c r="J12" s="175">
        <f t="shared" si="0"/>
        <v>0</v>
      </c>
    </row>
    <row r="13" spans="1:12" ht="12" customHeight="1" x14ac:dyDescent="0.25">
      <c r="A13" s="343"/>
      <c r="B13" s="200">
        <v>7</v>
      </c>
      <c r="C13" s="181"/>
      <c r="D13" s="201"/>
      <c r="E13" s="202"/>
      <c r="F13" s="203"/>
      <c r="G13" s="204"/>
      <c r="H13" s="347"/>
      <c r="J13" s="175">
        <f t="shared" si="0"/>
        <v>0</v>
      </c>
    </row>
    <row r="14" spans="1:12" ht="12" customHeight="1" x14ac:dyDescent="0.25">
      <c r="A14" s="343"/>
      <c r="B14" s="200">
        <v>8</v>
      </c>
      <c r="C14" s="273"/>
      <c r="D14" s="201"/>
      <c r="E14" s="202"/>
      <c r="F14" s="203"/>
      <c r="G14" s="204"/>
      <c r="H14" s="347"/>
      <c r="J14" s="175">
        <f>E14+F14</f>
        <v>0</v>
      </c>
    </row>
    <row r="15" spans="1:12" ht="12" customHeight="1" x14ac:dyDescent="0.25">
      <c r="A15" s="343"/>
      <c r="B15" s="200">
        <v>9</v>
      </c>
      <c r="C15" s="273"/>
      <c r="D15" s="201"/>
      <c r="E15" s="202"/>
      <c r="F15" s="203"/>
      <c r="G15" s="204"/>
      <c r="H15" s="347"/>
      <c r="J15" s="175">
        <f>E15+F15</f>
        <v>0</v>
      </c>
    </row>
    <row r="16" spans="1:12" ht="12" customHeight="1" x14ac:dyDescent="0.25">
      <c r="A16" s="343"/>
      <c r="B16" s="200">
        <v>10</v>
      </c>
      <c r="C16" s="181"/>
      <c r="D16" s="201"/>
      <c r="E16" s="202"/>
      <c r="F16" s="203"/>
      <c r="G16" s="204"/>
      <c r="H16" s="347"/>
      <c r="J16" s="175">
        <f t="shared" si="0"/>
        <v>0</v>
      </c>
    </row>
    <row r="17" spans="1:10" ht="12" customHeight="1" x14ac:dyDescent="0.25">
      <c r="A17" s="343"/>
      <c r="B17" s="200">
        <v>11</v>
      </c>
      <c r="C17" s="273"/>
      <c r="D17" s="201"/>
      <c r="E17" s="202"/>
      <c r="F17" s="203"/>
      <c r="G17" s="204"/>
      <c r="H17" s="347"/>
      <c r="J17" s="175">
        <f t="shared" si="0"/>
        <v>0</v>
      </c>
    </row>
    <row r="18" spans="1:10" ht="12" customHeight="1" x14ac:dyDescent="0.25">
      <c r="A18" s="343"/>
      <c r="B18" s="200">
        <v>12</v>
      </c>
      <c r="C18" s="181"/>
      <c r="D18" s="201"/>
      <c r="E18" s="202"/>
      <c r="F18" s="203"/>
      <c r="G18" s="204"/>
      <c r="H18" s="347"/>
      <c r="J18" s="175">
        <f t="shared" si="0"/>
        <v>0</v>
      </c>
    </row>
    <row r="19" spans="1:10" ht="12" customHeight="1" x14ac:dyDescent="0.25">
      <c r="A19" s="343"/>
      <c r="B19" s="200">
        <v>13</v>
      </c>
      <c r="C19" s="273"/>
      <c r="D19" s="201"/>
      <c r="E19" s="202"/>
      <c r="F19" s="203"/>
      <c r="G19" s="204"/>
      <c r="H19" s="347"/>
      <c r="J19" s="175">
        <f t="shared" si="0"/>
        <v>0</v>
      </c>
    </row>
    <row r="20" spans="1:10" ht="12" customHeight="1" x14ac:dyDescent="0.25">
      <c r="A20" s="343"/>
      <c r="B20" s="200">
        <v>14</v>
      </c>
      <c r="C20" s="273"/>
      <c r="D20" s="201"/>
      <c r="E20" s="202"/>
      <c r="F20" s="203"/>
      <c r="G20" s="204"/>
      <c r="H20" s="347"/>
      <c r="J20" s="175">
        <f t="shared" si="0"/>
        <v>0</v>
      </c>
    </row>
    <row r="21" spans="1:10" ht="12" customHeight="1" x14ac:dyDescent="0.25">
      <c r="A21" s="343"/>
      <c r="B21" s="200">
        <v>15</v>
      </c>
      <c r="C21" s="181"/>
      <c r="D21" s="201"/>
      <c r="E21" s="202"/>
      <c r="F21" s="203"/>
      <c r="G21" s="204"/>
      <c r="H21" s="347"/>
      <c r="J21" s="175">
        <f t="shared" si="0"/>
        <v>0</v>
      </c>
    </row>
    <row r="22" spans="1:10" ht="12" customHeight="1" x14ac:dyDescent="0.25">
      <c r="A22" s="343"/>
      <c r="B22" s="200">
        <v>16</v>
      </c>
      <c r="C22" s="181"/>
      <c r="D22" s="201"/>
      <c r="E22" s="202"/>
      <c r="F22" s="203"/>
      <c r="G22" s="204"/>
      <c r="H22" s="347"/>
      <c r="J22" s="175"/>
    </row>
    <row r="23" spans="1:10" ht="12" customHeight="1" x14ac:dyDescent="0.25">
      <c r="A23" s="343"/>
      <c r="B23" s="200">
        <v>17</v>
      </c>
      <c r="C23" s="273"/>
      <c r="D23" s="201"/>
      <c r="E23" s="202"/>
      <c r="F23" s="203"/>
      <c r="G23" s="204"/>
      <c r="H23" s="347"/>
      <c r="J23" s="175">
        <f t="shared" si="0"/>
        <v>0</v>
      </c>
    </row>
    <row r="24" spans="1:10" ht="12" customHeight="1" x14ac:dyDescent="0.25">
      <c r="A24" s="343"/>
      <c r="B24" s="200">
        <v>18</v>
      </c>
      <c r="C24" s="273"/>
      <c r="D24" s="201"/>
      <c r="E24" s="203"/>
      <c r="F24" s="203"/>
      <c r="G24" s="204"/>
      <c r="H24" s="347"/>
      <c r="J24" s="175">
        <f t="shared" si="0"/>
        <v>0</v>
      </c>
    </row>
    <row r="25" spans="1:10" ht="12" customHeight="1" x14ac:dyDescent="0.25">
      <c r="A25" s="343"/>
      <c r="B25" s="200">
        <v>19</v>
      </c>
      <c r="C25" s="273"/>
      <c r="D25" s="201"/>
      <c r="E25" s="202"/>
      <c r="F25" s="271"/>
      <c r="G25" s="204"/>
      <c r="H25" s="347">
        <v>999999</v>
      </c>
      <c r="J25" s="175">
        <f t="shared" si="0"/>
        <v>0</v>
      </c>
    </row>
    <row r="26" spans="1:10" ht="12" customHeight="1" x14ac:dyDescent="0.25">
      <c r="A26" s="343"/>
      <c r="B26" s="200">
        <v>20</v>
      </c>
      <c r="C26" s="273"/>
      <c r="D26" s="201"/>
      <c r="E26" s="272"/>
      <c r="F26" s="271"/>
      <c r="G26" s="204"/>
      <c r="H26" s="347"/>
      <c r="J26" s="175">
        <f t="shared" si="0"/>
        <v>0</v>
      </c>
    </row>
    <row r="27" spans="1:10" ht="12" customHeight="1" x14ac:dyDescent="0.25">
      <c r="A27" s="343"/>
      <c r="B27" s="200">
        <v>21</v>
      </c>
      <c r="C27" s="273"/>
      <c r="D27" s="201"/>
      <c r="E27" s="270"/>
      <c r="F27" s="271"/>
      <c r="G27" s="204"/>
      <c r="H27" s="347"/>
      <c r="J27" s="175">
        <f t="shared" si="0"/>
        <v>0</v>
      </c>
    </row>
    <row r="28" spans="1:10" ht="12" customHeight="1" x14ac:dyDescent="0.25">
      <c r="A28" s="343"/>
      <c r="B28" s="200">
        <v>22</v>
      </c>
      <c r="C28" s="273"/>
      <c r="D28" s="201"/>
      <c r="E28" s="203"/>
      <c r="F28" s="271"/>
      <c r="G28" s="204"/>
      <c r="H28" s="347"/>
      <c r="J28" s="175">
        <f t="shared" si="0"/>
        <v>0</v>
      </c>
    </row>
    <row r="29" spans="1:10" ht="12" customHeight="1" x14ac:dyDescent="0.25">
      <c r="A29" s="343"/>
      <c r="B29" s="200">
        <v>23</v>
      </c>
      <c r="C29" s="273"/>
      <c r="D29" s="201"/>
      <c r="E29" s="203"/>
      <c r="F29" s="271"/>
      <c r="G29" s="204"/>
      <c r="H29" s="347"/>
      <c r="J29" s="175">
        <f t="shared" si="0"/>
        <v>0</v>
      </c>
    </row>
    <row r="30" spans="1:10" ht="12" customHeight="1" x14ac:dyDescent="0.25">
      <c r="A30" s="343"/>
      <c r="B30" s="200">
        <v>24</v>
      </c>
      <c r="C30" s="273" t="s">
        <v>328</v>
      </c>
      <c r="D30" s="201" t="s">
        <v>142</v>
      </c>
      <c r="E30" s="203" t="s">
        <v>149</v>
      </c>
      <c r="F30" s="271">
        <v>9000</v>
      </c>
      <c r="G30" s="204" t="s">
        <v>332</v>
      </c>
      <c r="H30" s="347"/>
      <c r="J30" s="175" t="e">
        <f t="shared" si="0"/>
        <v>#VALUE!</v>
      </c>
    </row>
    <row r="31" spans="1:10" ht="12" customHeight="1" x14ac:dyDescent="0.25">
      <c r="A31" s="343"/>
      <c r="B31" s="200">
        <v>25</v>
      </c>
      <c r="C31" s="181" t="s">
        <v>250</v>
      </c>
      <c r="D31" s="201" t="s">
        <v>142</v>
      </c>
      <c r="E31" s="203">
        <v>62000</v>
      </c>
      <c r="F31" s="204">
        <v>12000</v>
      </c>
      <c r="G31" s="204" t="s">
        <v>333</v>
      </c>
      <c r="H31" s="347"/>
      <c r="J31" s="175">
        <f t="shared" si="0"/>
        <v>74000</v>
      </c>
    </row>
    <row r="32" spans="1:10" ht="12" customHeight="1" x14ac:dyDescent="0.25">
      <c r="A32" s="343"/>
      <c r="B32" s="200">
        <v>26</v>
      </c>
      <c r="C32" s="273" t="s">
        <v>250</v>
      </c>
      <c r="D32" s="201" t="s">
        <v>142</v>
      </c>
      <c r="E32" s="202">
        <v>69000</v>
      </c>
      <c r="F32" s="203">
        <v>16000</v>
      </c>
      <c r="G32" s="204" t="s">
        <v>333</v>
      </c>
      <c r="H32" s="347"/>
      <c r="J32" s="175">
        <f t="shared" si="0"/>
        <v>85000</v>
      </c>
    </row>
    <row r="33" spans="1:10" ht="12" customHeight="1" x14ac:dyDescent="0.25">
      <c r="A33" s="343"/>
      <c r="B33" s="200">
        <v>27</v>
      </c>
      <c r="C33" s="273" t="s">
        <v>329</v>
      </c>
      <c r="D33" s="201" t="s">
        <v>142</v>
      </c>
      <c r="E33" s="202" t="s">
        <v>149</v>
      </c>
      <c r="F33" s="203">
        <v>21000</v>
      </c>
      <c r="G33" s="204" t="s">
        <v>330</v>
      </c>
      <c r="H33" s="347"/>
      <c r="J33" s="175" t="e">
        <f t="shared" si="0"/>
        <v>#VALUE!</v>
      </c>
    </row>
    <row r="34" spans="1:10" ht="12" customHeight="1" x14ac:dyDescent="0.25">
      <c r="A34" s="343"/>
      <c r="B34" s="200">
        <v>28</v>
      </c>
      <c r="C34" s="273" t="s">
        <v>252</v>
      </c>
      <c r="D34" s="201" t="s">
        <v>142</v>
      </c>
      <c r="E34" s="202">
        <v>40500</v>
      </c>
      <c r="F34" s="203">
        <v>16000</v>
      </c>
      <c r="G34" s="204" t="s">
        <v>334</v>
      </c>
      <c r="H34" s="347"/>
      <c r="J34" s="175">
        <f t="shared" si="0"/>
        <v>56500</v>
      </c>
    </row>
    <row r="35" spans="1:10" ht="12" customHeight="1" x14ac:dyDescent="0.25">
      <c r="A35" s="343"/>
      <c r="B35" s="200">
        <v>29</v>
      </c>
      <c r="C35" s="273"/>
      <c r="D35" s="201"/>
      <c r="E35" s="202"/>
      <c r="F35" s="203"/>
      <c r="G35" s="204"/>
      <c r="H35" s="347"/>
      <c r="J35" s="175">
        <f t="shared" si="0"/>
        <v>0</v>
      </c>
    </row>
    <row r="36" spans="1:10" ht="12" customHeight="1" x14ac:dyDescent="0.25">
      <c r="A36" s="343"/>
      <c r="B36" s="200">
        <v>30</v>
      </c>
      <c r="C36" s="273" t="s">
        <v>331</v>
      </c>
      <c r="D36" s="201" t="s">
        <v>142</v>
      </c>
      <c r="E36" s="202">
        <v>9500</v>
      </c>
      <c r="F36" s="203" t="s">
        <v>149</v>
      </c>
      <c r="G36" s="204" t="s">
        <v>331</v>
      </c>
      <c r="H36" s="347"/>
      <c r="J36" s="175" t="e">
        <f t="shared" si="0"/>
        <v>#VALUE!</v>
      </c>
    </row>
    <row r="37" spans="1:10" ht="12" customHeight="1" x14ac:dyDescent="0.25">
      <c r="A37" s="343"/>
      <c r="B37" s="200">
        <v>31</v>
      </c>
      <c r="C37" s="273"/>
      <c r="D37" s="201"/>
      <c r="E37" s="202"/>
      <c r="F37" s="203"/>
      <c r="G37" s="204"/>
      <c r="H37" s="347"/>
      <c r="J37" s="175">
        <f t="shared" si="0"/>
        <v>0</v>
      </c>
    </row>
    <row r="38" spans="1:10" ht="12" customHeight="1" x14ac:dyDescent="0.25">
      <c r="A38" s="343"/>
      <c r="B38" s="200"/>
      <c r="C38" s="181"/>
      <c r="D38" s="201"/>
      <c r="E38" s="205"/>
      <c r="F38" s="203"/>
      <c r="G38" s="204"/>
      <c r="H38" s="347"/>
      <c r="J38" s="175">
        <f t="shared" si="0"/>
        <v>0</v>
      </c>
    </row>
    <row r="39" spans="1:10" ht="13" x14ac:dyDescent="0.3">
      <c r="A39" s="343"/>
      <c r="B39" s="34"/>
      <c r="C39" s="344"/>
      <c r="D39" s="345" t="s">
        <v>138</v>
      </c>
      <c r="E39" s="346">
        <f>SUM(E7:E38)</f>
        <v>181000</v>
      </c>
      <c r="F39" s="346">
        <f>SUM(F7:F38)</f>
        <v>74000</v>
      </c>
      <c r="G39" s="344"/>
      <c r="H39" s="347"/>
    </row>
    <row r="40" spans="1:10" ht="5.25" customHeight="1" x14ac:dyDescent="0.25">
      <c r="A40" s="99"/>
      <c r="B40" s="121"/>
      <c r="C40" s="99"/>
      <c r="D40" s="99"/>
      <c r="E40" s="99"/>
      <c r="F40" s="99"/>
      <c r="G40" s="99"/>
      <c r="H40" s="99"/>
    </row>
    <row r="41" spans="1:10" x14ac:dyDescent="0.25">
      <c r="F41" s="353">
        <f>E39+F39</f>
        <v>255000</v>
      </c>
    </row>
  </sheetData>
  <pageMargins left="0.5" right="0.5" top="0.75" bottom="0.75" header="0.3" footer="0.3"/>
  <pageSetup paperSize="9" scale="84" orientation="portrait" r:id="rId1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0"/>
  <sheetViews>
    <sheetView view="pageBreakPreview" zoomScaleSheetLayoutView="100" workbookViewId="0">
      <pane xSplit="1" ySplit="6" topLeftCell="B21" activePane="bottomRight" state="frozen"/>
      <selection pane="topRight" activeCell="B1" sqref="B1"/>
      <selection pane="bottomLeft" activeCell="A7" sqref="A7"/>
      <selection pane="bottomRight" activeCell="G27" sqref="G27"/>
    </sheetView>
  </sheetViews>
  <sheetFormatPr defaultColWidth="8.81640625" defaultRowHeight="12.5" x14ac:dyDescent="0.25"/>
  <cols>
    <col min="1" max="1" width="0.81640625" customWidth="1"/>
    <col min="2" max="2" width="9.1796875" style="15"/>
    <col min="3" max="3" width="27.81640625" bestFit="1" customWidth="1"/>
    <col min="4" max="4" width="17.81640625" customWidth="1"/>
    <col min="5" max="5" width="10.7265625" bestFit="1" customWidth="1"/>
    <col min="6" max="6" width="11.7265625" customWidth="1"/>
    <col min="7" max="7" width="21.453125" customWidth="1"/>
    <col min="8" max="8" width="1.453125" customWidth="1"/>
    <col min="10" max="10" width="9.1796875" bestFit="1" customWidth="1"/>
  </cols>
  <sheetData>
    <row r="1" spans="1:12" ht="6" customHeight="1" x14ac:dyDescent="0.25">
      <c r="A1" s="343"/>
      <c r="B1" s="342"/>
      <c r="C1" s="343"/>
      <c r="D1" s="343"/>
      <c r="E1" s="343"/>
      <c r="F1" s="343"/>
      <c r="G1" s="343"/>
      <c r="H1" s="343"/>
    </row>
    <row r="2" spans="1:12" ht="13" x14ac:dyDescent="0.3">
      <c r="A2" s="343"/>
      <c r="B2" s="120" t="s">
        <v>129</v>
      </c>
      <c r="C2" s="127"/>
      <c r="D2" s="127"/>
      <c r="E2" s="127"/>
      <c r="F2" s="127"/>
      <c r="G2" s="127"/>
      <c r="H2" s="343"/>
    </row>
    <row r="3" spans="1:12" x14ac:dyDescent="0.25">
      <c r="A3" s="343"/>
      <c r="B3" s="267"/>
      <c r="C3" s="101"/>
      <c r="D3" s="127"/>
      <c r="E3" s="127"/>
      <c r="F3" s="127"/>
      <c r="G3" s="127"/>
      <c r="H3" s="343"/>
    </row>
    <row r="4" spans="1:12" ht="13" x14ac:dyDescent="0.3">
      <c r="A4" s="343"/>
      <c r="B4" s="266" t="s">
        <v>130</v>
      </c>
      <c r="C4" s="409" t="s">
        <v>344</v>
      </c>
      <c r="D4" s="170" t="s">
        <v>131</v>
      </c>
      <c r="E4" s="410" t="s">
        <v>354</v>
      </c>
      <c r="F4" s="170" t="s">
        <v>132</v>
      </c>
      <c r="G4" s="116">
        <v>2023</v>
      </c>
      <c r="H4" s="343"/>
    </row>
    <row r="5" spans="1:12" x14ac:dyDescent="0.25">
      <c r="A5" s="343"/>
      <c r="B5" s="267"/>
      <c r="C5" s="127"/>
      <c r="D5" s="127"/>
      <c r="E5" s="127"/>
      <c r="F5" s="127"/>
      <c r="G5" s="127"/>
      <c r="H5" s="343"/>
    </row>
    <row r="6" spans="1:12" x14ac:dyDescent="0.25">
      <c r="A6" s="343"/>
      <c r="B6" s="268" t="s">
        <v>133</v>
      </c>
      <c r="C6" s="269" t="s">
        <v>134</v>
      </c>
      <c r="D6" s="269" t="s">
        <v>135</v>
      </c>
      <c r="E6" s="269" t="s">
        <v>136</v>
      </c>
      <c r="F6" s="269" t="s">
        <v>137</v>
      </c>
      <c r="G6" s="269" t="s">
        <v>100</v>
      </c>
      <c r="H6" s="347"/>
    </row>
    <row r="7" spans="1:12" ht="12" customHeight="1" x14ac:dyDescent="0.25">
      <c r="A7" s="343"/>
      <c r="B7" s="200">
        <v>27</v>
      </c>
      <c r="C7" s="180" t="s">
        <v>357</v>
      </c>
      <c r="D7" s="201" t="s">
        <v>352</v>
      </c>
      <c r="E7" s="202">
        <f>SEP!D14</f>
        <v>163000</v>
      </c>
      <c r="F7" s="203"/>
      <c r="G7" s="180" t="s">
        <v>359</v>
      </c>
      <c r="H7" s="347"/>
      <c r="J7" s="175">
        <f t="shared" ref="J7:J34" si="0">E7+F7</f>
        <v>163000</v>
      </c>
      <c r="L7">
        <v>16500</v>
      </c>
    </row>
    <row r="8" spans="1:12" ht="12" customHeight="1" x14ac:dyDescent="0.25">
      <c r="A8" s="343"/>
      <c r="B8" s="200">
        <v>28</v>
      </c>
      <c r="C8" s="180" t="s">
        <v>358</v>
      </c>
      <c r="D8" s="201" t="s">
        <v>356</v>
      </c>
      <c r="E8" s="202">
        <f>SEP!I14</f>
        <v>65000</v>
      </c>
      <c r="F8" s="203"/>
      <c r="G8" s="180" t="s">
        <v>359</v>
      </c>
      <c r="H8" s="347"/>
      <c r="J8" s="175">
        <f t="shared" si="0"/>
        <v>65000</v>
      </c>
      <c r="L8">
        <v>9500</v>
      </c>
    </row>
    <row r="9" spans="1:12" ht="12" customHeight="1" x14ac:dyDescent="0.25">
      <c r="A9" s="343"/>
      <c r="B9" s="200">
        <v>29</v>
      </c>
      <c r="C9" s="180" t="s">
        <v>360</v>
      </c>
      <c r="D9" s="201" t="s">
        <v>141</v>
      </c>
      <c r="E9" s="202">
        <f>SEP!D28</f>
        <v>15500</v>
      </c>
      <c r="F9" s="203"/>
      <c r="G9" s="180" t="s">
        <v>359</v>
      </c>
      <c r="H9" s="347"/>
      <c r="J9" s="175">
        <f t="shared" si="0"/>
        <v>15500</v>
      </c>
    </row>
    <row r="10" spans="1:12" ht="12" customHeight="1" x14ac:dyDescent="0.25">
      <c r="A10" s="343"/>
      <c r="B10" s="200">
        <v>1</v>
      </c>
      <c r="C10" s="180" t="s">
        <v>362</v>
      </c>
      <c r="D10" s="201" t="s">
        <v>141</v>
      </c>
      <c r="E10" s="202">
        <f>SEP!I28</f>
        <v>19500</v>
      </c>
      <c r="F10" s="203"/>
      <c r="G10" s="180"/>
      <c r="H10" s="347"/>
      <c r="J10" s="175">
        <f t="shared" si="0"/>
        <v>19500</v>
      </c>
    </row>
    <row r="11" spans="1:12" ht="12" customHeight="1" x14ac:dyDescent="0.25">
      <c r="A11" s="343"/>
      <c r="B11" s="200">
        <v>2</v>
      </c>
      <c r="C11" s="180" t="s">
        <v>360</v>
      </c>
      <c r="D11" s="201" t="s">
        <v>141</v>
      </c>
      <c r="E11" s="202">
        <f>SEP!D41</f>
        <v>43500</v>
      </c>
      <c r="F11" s="203">
        <f>SEP!D42</f>
        <v>29000</v>
      </c>
      <c r="G11" s="204" t="s">
        <v>181</v>
      </c>
      <c r="H11" s="347"/>
      <c r="J11" s="175">
        <f t="shared" si="0"/>
        <v>72500</v>
      </c>
    </row>
    <row r="12" spans="1:12" ht="12" customHeight="1" x14ac:dyDescent="0.25">
      <c r="A12" s="343"/>
      <c r="B12" s="200">
        <v>7</v>
      </c>
      <c r="C12" s="180" t="s">
        <v>363</v>
      </c>
      <c r="D12" s="201" t="s">
        <v>141</v>
      </c>
      <c r="E12" s="202">
        <f>SEP!I41</f>
        <v>48000</v>
      </c>
      <c r="F12" s="203"/>
      <c r="G12" s="204" t="s">
        <v>364</v>
      </c>
      <c r="H12" s="347"/>
      <c r="J12" s="175">
        <f t="shared" si="0"/>
        <v>48000</v>
      </c>
    </row>
    <row r="13" spans="1:12" ht="12" customHeight="1" x14ac:dyDescent="0.25">
      <c r="A13" s="343"/>
      <c r="B13" s="200">
        <v>9</v>
      </c>
      <c r="C13" s="180" t="s">
        <v>361</v>
      </c>
      <c r="D13" s="201" t="s">
        <v>353</v>
      </c>
      <c r="E13" s="202">
        <f>SEP!D54</f>
        <v>89500</v>
      </c>
      <c r="F13" s="203"/>
      <c r="G13" s="204" t="s">
        <v>359</v>
      </c>
      <c r="H13" s="347"/>
      <c r="J13" s="175">
        <f t="shared" si="0"/>
        <v>89500</v>
      </c>
    </row>
    <row r="14" spans="1:12" ht="12" customHeight="1" x14ac:dyDescent="0.25">
      <c r="A14" s="343"/>
      <c r="B14" s="200">
        <v>10</v>
      </c>
      <c r="C14" s="180" t="s">
        <v>357</v>
      </c>
      <c r="D14" s="201" t="s">
        <v>211</v>
      </c>
      <c r="E14" s="202"/>
      <c r="F14" s="203">
        <f>SEP!I55</f>
        <v>7000</v>
      </c>
      <c r="G14" s="180" t="s">
        <v>181</v>
      </c>
      <c r="H14" s="347"/>
      <c r="J14" s="175">
        <f>E14+F14</f>
        <v>7000</v>
      </c>
    </row>
    <row r="15" spans="1:12" ht="12" customHeight="1" x14ac:dyDescent="0.25">
      <c r="A15" s="343"/>
      <c r="B15" s="200">
        <v>11</v>
      </c>
      <c r="C15" s="180" t="s">
        <v>365</v>
      </c>
      <c r="D15" s="201" t="s">
        <v>352</v>
      </c>
      <c r="E15" s="202">
        <f>kul!D14</f>
        <v>109000</v>
      </c>
      <c r="F15" s="203"/>
      <c r="G15" s="204" t="s">
        <v>359</v>
      </c>
      <c r="H15" s="347" t="s">
        <v>210</v>
      </c>
      <c r="J15" s="175">
        <f>E15+F15</f>
        <v>109000</v>
      </c>
      <c r="L15" t="s">
        <v>342</v>
      </c>
    </row>
    <row r="16" spans="1:12" ht="12" customHeight="1" x14ac:dyDescent="0.25">
      <c r="A16" s="343"/>
      <c r="B16" s="200">
        <v>12</v>
      </c>
      <c r="C16" s="180" t="s">
        <v>366</v>
      </c>
      <c r="D16" s="201" t="s">
        <v>352</v>
      </c>
      <c r="E16" s="202">
        <f>kul!I14</f>
        <v>84500</v>
      </c>
      <c r="F16" s="203"/>
      <c r="G16" s="204" t="s">
        <v>359</v>
      </c>
      <c r="H16" s="347"/>
      <c r="J16" s="175">
        <f t="shared" si="0"/>
        <v>84500</v>
      </c>
    </row>
    <row r="17" spans="1:10" ht="12" customHeight="1" x14ac:dyDescent="0.25">
      <c r="A17" s="343"/>
      <c r="B17" s="200">
        <v>17</v>
      </c>
      <c r="C17" s="180"/>
      <c r="D17" s="201"/>
      <c r="E17" s="202"/>
      <c r="F17" s="203"/>
      <c r="G17" s="180"/>
      <c r="H17" s="347"/>
      <c r="J17" s="175">
        <f t="shared" si="0"/>
        <v>0</v>
      </c>
    </row>
    <row r="18" spans="1:10" ht="12" customHeight="1" x14ac:dyDescent="0.25">
      <c r="A18" s="343"/>
      <c r="B18" s="200">
        <v>18</v>
      </c>
      <c r="C18" s="180"/>
      <c r="D18" s="201"/>
      <c r="E18" s="202"/>
      <c r="F18" s="203"/>
      <c r="G18" s="204"/>
      <c r="H18" s="347"/>
      <c r="J18" s="175">
        <f t="shared" si="0"/>
        <v>0</v>
      </c>
    </row>
    <row r="19" spans="1:10" ht="12" customHeight="1" x14ac:dyDescent="0.25">
      <c r="A19" s="343"/>
      <c r="B19" s="200">
        <v>19</v>
      </c>
      <c r="C19" s="408" t="s">
        <v>367</v>
      </c>
      <c r="D19" s="201" t="s">
        <v>352</v>
      </c>
      <c r="E19" s="202">
        <f>kul!D28</f>
        <v>144000</v>
      </c>
      <c r="F19" s="203">
        <f>kul!D29</f>
        <v>15000</v>
      </c>
      <c r="G19" s="204" t="s">
        <v>181</v>
      </c>
      <c r="H19" s="347"/>
      <c r="J19" s="175">
        <f t="shared" si="0"/>
        <v>159000</v>
      </c>
    </row>
    <row r="20" spans="1:10" ht="12" customHeight="1" x14ac:dyDescent="0.25">
      <c r="A20" s="343"/>
      <c r="B20" s="200">
        <v>20</v>
      </c>
      <c r="C20" s="180" t="s">
        <v>358</v>
      </c>
      <c r="D20" s="201" t="s">
        <v>356</v>
      </c>
      <c r="E20" s="202">
        <f>kul!I28</f>
        <v>143500</v>
      </c>
      <c r="F20" s="203"/>
      <c r="G20" s="204" t="s">
        <v>181</v>
      </c>
      <c r="H20" s="347"/>
      <c r="J20" s="175">
        <f t="shared" si="0"/>
        <v>143500</v>
      </c>
    </row>
    <row r="21" spans="1:10" ht="12" customHeight="1" x14ac:dyDescent="0.25">
      <c r="A21" s="343"/>
      <c r="B21" s="200">
        <v>25</v>
      </c>
      <c r="C21" s="180"/>
      <c r="D21" s="201"/>
      <c r="E21" s="202"/>
      <c r="F21" s="203"/>
      <c r="G21" s="204"/>
      <c r="H21" s="347"/>
      <c r="J21" s="175">
        <f t="shared" si="0"/>
        <v>0</v>
      </c>
    </row>
    <row r="22" spans="1:10" ht="12" customHeight="1" x14ac:dyDescent="0.25">
      <c r="A22" s="343"/>
      <c r="B22" s="200">
        <v>23</v>
      </c>
      <c r="C22" s="180" t="s">
        <v>358</v>
      </c>
      <c r="D22" s="201" t="s">
        <v>356</v>
      </c>
      <c r="E22" s="202">
        <f>kul!D41</f>
        <v>52500</v>
      </c>
      <c r="F22" s="203"/>
      <c r="G22" s="204" t="s">
        <v>368</v>
      </c>
      <c r="H22" s="347"/>
      <c r="J22" s="175">
        <f t="shared" si="0"/>
        <v>52500</v>
      </c>
    </row>
    <row r="23" spans="1:10" ht="12" customHeight="1" x14ac:dyDescent="0.25">
      <c r="A23" s="343"/>
      <c r="B23" s="200">
        <v>24</v>
      </c>
      <c r="C23" s="180" t="s">
        <v>358</v>
      </c>
      <c r="D23" s="201" t="s">
        <v>356</v>
      </c>
      <c r="E23" s="202">
        <f>kul!I41</f>
        <v>52500</v>
      </c>
      <c r="F23" s="203"/>
      <c r="G23" s="204" t="s">
        <v>368</v>
      </c>
      <c r="H23" s="347"/>
      <c r="J23" s="175">
        <f t="shared" si="0"/>
        <v>52500</v>
      </c>
    </row>
    <row r="24" spans="1:10" ht="12" customHeight="1" x14ac:dyDescent="0.25">
      <c r="A24" s="343"/>
      <c r="B24" s="200">
        <v>25</v>
      </c>
      <c r="C24" s="180"/>
      <c r="D24" s="201"/>
      <c r="E24" s="202"/>
      <c r="F24" s="203"/>
      <c r="G24" s="204"/>
      <c r="H24" s="347"/>
      <c r="J24" s="175">
        <f t="shared" si="0"/>
        <v>0</v>
      </c>
    </row>
    <row r="25" spans="1:10" ht="12" customHeight="1" x14ac:dyDescent="0.25">
      <c r="A25" s="343"/>
      <c r="B25" s="200">
        <v>26</v>
      </c>
      <c r="C25" s="180" t="s">
        <v>369</v>
      </c>
      <c r="D25" s="201" t="s">
        <v>370</v>
      </c>
      <c r="E25" s="202"/>
      <c r="F25" s="203">
        <f>kul!D55</f>
        <v>3000</v>
      </c>
      <c r="G25" s="204" t="s">
        <v>359</v>
      </c>
      <c r="H25" s="347">
        <v>999999</v>
      </c>
      <c r="J25" s="175">
        <f t="shared" si="0"/>
        <v>3000</v>
      </c>
    </row>
    <row r="26" spans="1:10" ht="12" customHeight="1" x14ac:dyDescent="0.25">
      <c r="A26" s="343"/>
      <c r="B26" s="200">
        <v>27</v>
      </c>
      <c r="C26" s="180" t="s">
        <v>371</v>
      </c>
      <c r="D26" s="201" t="s">
        <v>372</v>
      </c>
      <c r="E26" s="202">
        <f>kul!I54</f>
        <v>30000</v>
      </c>
      <c r="F26" s="203"/>
      <c r="G26" s="204" t="s">
        <v>359</v>
      </c>
      <c r="H26" s="347"/>
      <c r="J26" s="175">
        <f t="shared" si="0"/>
        <v>30000</v>
      </c>
    </row>
    <row r="27" spans="1:10" ht="12" customHeight="1" x14ac:dyDescent="0.25">
      <c r="A27" s="343"/>
      <c r="B27" s="200">
        <v>28</v>
      </c>
      <c r="C27" s="180"/>
      <c r="D27" s="201"/>
      <c r="E27" s="202"/>
      <c r="F27" s="203"/>
      <c r="G27" s="204"/>
      <c r="H27" s="347"/>
      <c r="J27" s="175">
        <f t="shared" si="0"/>
        <v>0</v>
      </c>
    </row>
    <row r="28" spans="1:10" ht="12" customHeight="1" x14ac:dyDescent="0.25">
      <c r="A28" s="343"/>
      <c r="B28" s="200">
        <v>29</v>
      </c>
      <c r="C28" s="180"/>
      <c r="D28" s="201"/>
      <c r="E28" s="202"/>
      <c r="F28" s="203"/>
      <c r="G28" s="204"/>
      <c r="H28" s="347"/>
      <c r="J28" s="175">
        <f t="shared" si="0"/>
        <v>0</v>
      </c>
    </row>
    <row r="29" spans="1:10" ht="12" customHeight="1" x14ac:dyDescent="0.25">
      <c r="A29" s="343"/>
      <c r="B29" s="200">
        <v>30</v>
      </c>
      <c r="C29" s="180"/>
      <c r="D29" s="201"/>
      <c r="E29" s="202"/>
      <c r="F29" s="203"/>
      <c r="G29" s="204"/>
      <c r="H29" s="347"/>
      <c r="J29" s="175">
        <f t="shared" si="0"/>
        <v>0</v>
      </c>
    </row>
    <row r="30" spans="1:10" ht="12" customHeight="1" x14ac:dyDescent="0.25">
      <c r="A30" s="343"/>
      <c r="B30" s="200">
        <v>31</v>
      </c>
      <c r="C30" s="180"/>
      <c r="D30" s="201"/>
      <c r="E30" s="202"/>
      <c r="F30" s="203"/>
      <c r="G30" s="204"/>
      <c r="H30" s="347"/>
      <c r="J30" s="175">
        <f t="shared" si="0"/>
        <v>0</v>
      </c>
    </row>
    <row r="31" spans="1:10" ht="12" customHeight="1" x14ac:dyDescent="0.25">
      <c r="A31" s="343"/>
      <c r="B31" s="200"/>
      <c r="C31" s="180"/>
      <c r="D31" s="201"/>
      <c r="E31" s="202"/>
      <c r="F31" s="203"/>
      <c r="G31" s="204"/>
      <c r="H31" s="347"/>
      <c r="J31" s="175">
        <f t="shared" si="0"/>
        <v>0</v>
      </c>
    </row>
    <row r="32" spans="1:10" ht="12" customHeight="1" x14ac:dyDescent="0.25">
      <c r="A32" s="343"/>
      <c r="B32" s="200"/>
      <c r="C32" s="180"/>
      <c r="D32" s="201"/>
      <c r="E32" s="202"/>
      <c r="F32" s="203"/>
      <c r="G32" s="204"/>
      <c r="H32" s="347"/>
      <c r="J32" s="175">
        <f>E32+F32</f>
        <v>0</v>
      </c>
    </row>
    <row r="33" spans="1:10" ht="12" customHeight="1" x14ac:dyDescent="0.25">
      <c r="A33" s="343"/>
      <c r="B33" s="200"/>
      <c r="C33" s="180"/>
      <c r="D33" s="201"/>
      <c r="E33" s="202"/>
      <c r="F33" s="203"/>
      <c r="G33" s="204"/>
      <c r="H33" s="347"/>
      <c r="J33" s="175">
        <f t="shared" si="0"/>
        <v>0</v>
      </c>
    </row>
    <row r="34" spans="1:10" ht="12" customHeight="1" x14ac:dyDescent="0.25">
      <c r="A34" s="343"/>
      <c r="B34" s="200"/>
      <c r="C34" s="180"/>
      <c r="D34" s="201"/>
      <c r="E34" s="202"/>
      <c r="F34" s="203"/>
      <c r="G34" s="180"/>
      <c r="H34" s="347"/>
      <c r="J34" s="175">
        <f t="shared" si="0"/>
        <v>0</v>
      </c>
    </row>
    <row r="35" spans="1:10" ht="13" x14ac:dyDescent="0.3">
      <c r="A35" s="343"/>
      <c r="B35" s="398"/>
      <c r="C35" s="399"/>
      <c r="D35" s="400" t="s">
        <v>138</v>
      </c>
      <c r="E35" s="401">
        <f>SUM(E7:E34)</f>
        <v>1060000</v>
      </c>
      <c r="F35" s="401">
        <f>SUM(F7:F34)</f>
        <v>54000</v>
      </c>
      <c r="G35" s="399"/>
      <c r="H35" s="347"/>
    </row>
    <row r="36" spans="1:10" ht="5.25" customHeight="1" x14ac:dyDescent="0.25">
      <c r="A36" s="99"/>
      <c r="B36" s="121"/>
      <c r="C36" s="99"/>
      <c r="D36" s="99"/>
      <c r="E36" s="99"/>
      <c r="F36" s="99"/>
      <c r="G36" s="99"/>
      <c r="H36" s="99"/>
    </row>
    <row r="38" spans="1:10" x14ac:dyDescent="0.25">
      <c r="G38" s="353">
        <f>E35+F35</f>
        <v>1114000</v>
      </c>
    </row>
    <row r="39" spans="1:10" x14ac:dyDescent="0.25">
      <c r="E39">
        <v>1497500</v>
      </c>
    </row>
    <row r="40" spans="1:10" x14ac:dyDescent="0.25">
      <c r="E40" s="175">
        <f>E35-E39</f>
        <v>-437500</v>
      </c>
    </row>
  </sheetData>
  <pageMargins left="0.25" right="0.25" top="0.75" bottom="0.75" header="0.3" footer="0.3"/>
  <pageSetup paperSize="9" orientation="portrait" r:id="rId1"/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Y74"/>
  <sheetViews>
    <sheetView view="pageBreakPreview" zoomScale="90" zoomScaleNormal="90" zoomScaleSheetLayoutView="90" workbookViewId="0">
      <selection activeCell="E42" sqref="E42"/>
    </sheetView>
  </sheetViews>
  <sheetFormatPr defaultColWidth="9.1796875" defaultRowHeight="12.5" x14ac:dyDescent="0.25"/>
  <cols>
    <col min="1" max="1" width="1" style="60" customWidth="1"/>
    <col min="2" max="2" width="5.26953125" style="60" customWidth="1"/>
    <col min="3" max="4" width="10.7265625" style="60" customWidth="1"/>
    <col min="5" max="5" width="11.7265625" style="60" customWidth="1"/>
    <col min="6" max="6" width="8.453125" style="60" customWidth="1"/>
    <col min="7" max="7" width="11.7265625" style="60" customWidth="1"/>
    <col min="8" max="8" width="14.453125" style="60" customWidth="1"/>
    <col min="9" max="14" width="4.26953125" style="60" customWidth="1"/>
    <col min="15" max="15" width="11.7265625" style="60" customWidth="1"/>
    <col min="16" max="16" width="7" style="60" customWidth="1"/>
    <col min="17" max="17" width="9.1796875" style="60"/>
    <col min="18" max="18" width="10" style="60" bestFit="1" customWidth="1"/>
    <col min="19" max="19" width="10.26953125" style="60" bestFit="1" customWidth="1"/>
    <col min="20" max="20" width="12.81640625" style="60" customWidth="1"/>
    <col min="21" max="21" width="19.26953125" style="60" customWidth="1"/>
    <col min="22" max="22" width="9.1796875" style="60"/>
    <col min="23" max="23" width="24.453125" style="60" customWidth="1"/>
    <col min="24" max="16384" width="9.1796875" style="60"/>
  </cols>
  <sheetData>
    <row r="1" spans="1:23" ht="6" customHeight="1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W1" s="60">
        <f>T:T*V:V</f>
        <v>0</v>
      </c>
    </row>
    <row r="2" spans="1:23" x14ac:dyDescent="0.25">
      <c r="A2" s="4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23" ht="13" x14ac:dyDescent="0.3">
      <c r="A3" s="48"/>
      <c r="B3" s="38"/>
      <c r="C3" s="39"/>
      <c r="D3" s="53" t="s">
        <v>0</v>
      </c>
      <c r="E3" s="38"/>
      <c r="F3" s="38"/>
      <c r="G3" s="38"/>
      <c r="H3" s="38"/>
      <c r="I3" s="39"/>
      <c r="J3" s="38"/>
      <c r="K3" s="38"/>
      <c r="L3" s="38"/>
      <c r="M3" s="38"/>
      <c r="N3" s="38"/>
      <c r="O3" s="38"/>
      <c r="P3" s="38"/>
    </row>
    <row r="4" spans="1:23" ht="13" x14ac:dyDescent="0.3">
      <c r="A4" s="48"/>
      <c r="B4" s="38"/>
      <c r="C4" s="38"/>
      <c r="D4" s="38"/>
      <c r="E4" s="38"/>
      <c r="F4" s="38"/>
      <c r="G4" s="38"/>
      <c r="H4" s="38"/>
      <c r="I4" s="39"/>
      <c r="J4" s="38"/>
      <c r="K4" s="38"/>
      <c r="L4" s="38"/>
      <c r="M4" s="38"/>
      <c r="N4" s="38"/>
      <c r="O4" s="38"/>
      <c r="P4" s="38"/>
    </row>
    <row r="5" spans="1:23" s="59" customFormat="1" ht="15.5" x14ac:dyDescent="0.35">
      <c r="A5" s="97"/>
      <c r="B5" s="469" t="s">
        <v>38</v>
      </c>
      <c r="C5" s="469"/>
      <c r="D5" s="469"/>
      <c r="E5" s="469"/>
      <c r="F5" s="469"/>
      <c r="G5" s="469"/>
      <c r="H5" s="469"/>
      <c r="I5" s="469"/>
      <c r="J5" s="469"/>
      <c r="K5" s="469"/>
      <c r="L5" s="469"/>
      <c r="M5" s="469"/>
      <c r="N5" s="469"/>
      <c r="O5" s="469"/>
      <c r="P5" s="58"/>
    </row>
    <row r="6" spans="1:23" ht="13" x14ac:dyDescent="0.3">
      <c r="A6" s="48"/>
      <c r="B6" s="38"/>
      <c r="C6" s="38"/>
      <c r="D6" s="38"/>
      <c r="E6" s="38"/>
      <c r="F6" s="38"/>
      <c r="G6" s="38"/>
      <c r="H6" s="38"/>
      <c r="I6" s="38"/>
      <c r="J6" s="38"/>
      <c r="K6" s="38"/>
      <c r="L6" s="39" t="s">
        <v>101</v>
      </c>
      <c r="M6" s="38"/>
      <c r="N6" s="470" t="s">
        <v>355</v>
      </c>
      <c r="O6" s="471"/>
      <c r="P6" s="471"/>
    </row>
    <row r="7" spans="1:23" ht="15.5" x14ac:dyDescent="0.35">
      <c r="A7" s="48"/>
      <c r="B7" s="54"/>
      <c r="C7" s="54"/>
      <c r="D7" s="54"/>
      <c r="E7" s="54"/>
      <c r="F7" s="54"/>
      <c r="G7" s="54"/>
      <c r="H7" s="39"/>
      <c r="I7" s="62"/>
      <c r="J7" s="38"/>
      <c r="K7" s="38"/>
      <c r="L7" s="39" t="s">
        <v>102</v>
      </c>
      <c r="M7" s="38"/>
      <c r="N7" s="472">
        <v>2023</v>
      </c>
      <c r="O7" s="472"/>
      <c r="P7" s="110"/>
    </row>
    <row r="8" spans="1:23" ht="2.25" customHeight="1" x14ac:dyDescent="0.25">
      <c r="A8" s="48"/>
      <c r="B8" s="40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378"/>
    </row>
    <row r="9" spans="1:23" ht="8.25" customHeight="1" x14ac:dyDescent="0.25">
      <c r="A9" s="4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0"/>
    </row>
    <row r="10" spans="1:23" ht="13" x14ac:dyDescent="0.3">
      <c r="A10" s="48"/>
      <c r="B10" s="473" t="s">
        <v>123</v>
      </c>
      <c r="C10" s="473"/>
      <c r="D10" s="473"/>
      <c r="E10" s="103" t="s">
        <v>350</v>
      </c>
      <c r="F10" s="38"/>
      <c r="G10" s="38"/>
      <c r="H10" s="39"/>
      <c r="I10" s="62"/>
      <c r="J10" s="38"/>
      <c r="K10" s="38"/>
      <c r="L10" s="39"/>
      <c r="M10" s="38"/>
      <c r="N10" s="62"/>
      <c r="O10" s="38"/>
      <c r="P10" s="47"/>
    </row>
    <row r="11" spans="1:23" ht="13" x14ac:dyDescent="0.3">
      <c r="A11" s="48"/>
      <c r="B11" s="473" t="s">
        <v>124</v>
      </c>
      <c r="C11" s="473"/>
      <c r="D11" s="473"/>
      <c r="E11" s="108" t="s">
        <v>341</v>
      </c>
      <c r="F11" s="63"/>
      <c r="G11" s="38"/>
      <c r="H11" s="39" t="s">
        <v>35</v>
      </c>
      <c r="I11" s="38" t="s">
        <v>36</v>
      </c>
      <c r="J11" s="38"/>
      <c r="K11" s="102" t="s">
        <v>115</v>
      </c>
      <c r="L11" s="38" t="s">
        <v>37</v>
      </c>
      <c r="M11" s="38"/>
      <c r="N11" s="64"/>
      <c r="O11" s="46"/>
      <c r="P11" s="47"/>
    </row>
    <row r="12" spans="1:23" ht="13" x14ac:dyDescent="0.3">
      <c r="A12" s="48"/>
      <c r="B12" s="473" t="s">
        <v>125</v>
      </c>
      <c r="C12" s="473"/>
      <c r="D12" s="473"/>
      <c r="E12" s="109" t="s">
        <v>140</v>
      </c>
      <c r="F12" s="65"/>
      <c r="G12" s="38"/>
      <c r="H12" s="39"/>
      <c r="I12" s="38"/>
      <c r="J12" s="38"/>
      <c r="K12" s="38"/>
      <c r="L12" s="38"/>
      <c r="M12" s="38"/>
      <c r="N12" s="38"/>
      <c r="O12" s="38"/>
      <c r="P12" s="47"/>
      <c r="R12" s="179">
        <f>C22-C21</f>
        <v>-96740</v>
      </c>
      <c r="T12" s="179">
        <f>C30</f>
        <v>0</v>
      </c>
      <c r="U12" s="179">
        <f>T12-T13</f>
        <v>0</v>
      </c>
    </row>
    <row r="13" spans="1:23" ht="13" x14ac:dyDescent="0.3">
      <c r="A13" s="48"/>
      <c r="B13" s="473" t="s">
        <v>126</v>
      </c>
      <c r="C13" s="473"/>
      <c r="D13" s="473"/>
      <c r="E13" s="109" t="s">
        <v>141</v>
      </c>
      <c r="F13" s="65"/>
      <c r="G13" s="38"/>
      <c r="H13" s="39" t="s">
        <v>33</v>
      </c>
      <c r="I13" s="66" t="s">
        <v>27</v>
      </c>
      <c r="J13" s="61" t="s">
        <v>28</v>
      </c>
      <c r="K13" s="66" t="s">
        <v>29</v>
      </c>
      <c r="L13" s="66" t="s">
        <v>30</v>
      </c>
      <c r="M13" s="66" t="s">
        <v>31</v>
      </c>
      <c r="N13" s="66" t="s">
        <v>32</v>
      </c>
      <c r="O13" s="46"/>
      <c r="P13" s="47"/>
      <c r="R13" s="60">
        <f>R12/D21</f>
        <v>-4837</v>
      </c>
      <c r="T13" s="111">
        <f>C19</f>
        <v>0</v>
      </c>
      <c r="U13" s="60">
        <f>U12/D55</f>
        <v>0</v>
      </c>
    </row>
    <row r="14" spans="1:23" ht="13" x14ac:dyDescent="0.3">
      <c r="A14" s="48"/>
      <c r="B14" s="473" t="s">
        <v>127</v>
      </c>
      <c r="C14" s="473"/>
      <c r="D14" s="473"/>
      <c r="E14" s="109" t="s">
        <v>208</v>
      </c>
      <c r="F14" s="65"/>
      <c r="G14" s="38"/>
      <c r="H14" s="38"/>
      <c r="I14" s="38"/>
      <c r="J14" s="38"/>
      <c r="K14" s="38"/>
      <c r="L14" s="38"/>
      <c r="M14" s="38"/>
      <c r="N14" s="38"/>
      <c r="O14" s="38"/>
      <c r="P14" s="47"/>
    </row>
    <row r="15" spans="1:23" ht="13" x14ac:dyDescent="0.3">
      <c r="A15" s="48"/>
      <c r="B15" s="473" t="s">
        <v>128</v>
      </c>
      <c r="C15" s="473"/>
      <c r="D15" s="473"/>
      <c r="E15" s="109" t="s">
        <v>345</v>
      </c>
      <c r="F15" s="65"/>
      <c r="G15" s="38"/>
      <c r="H15" s="39" t="s">
        <v>34</v>
      </c>
      <c r="I15" s="474"/>
      <c r="J15" s="474"/>
      <c r="K15" s="474"/>
      <c r="L15" s="474"/>
      <c r="M15" s="474"/>
      <c r="N15" s="474"/>
      <c r="O15" s="474"/>
      <c r="P15" s="47"/>
    </row>
    <row r="16" spans="1:23" ht="6" customHeight="1" thickBot="1" x14ac:dyDescent="0.3">
      <c r="A16" s="4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1"/>
      <c r="P16" s="379"/>
    </row>
    <row r="17" spans="1:25" ht="13.5" thickTop="1" x14ac:dyDescent="0.3">
      <c r="A17" s="48"/>
      <c r="B17" s="67" t="s">
        <v>21</v>
      </c>
      <c r="C17" s="68" t="s">
        <v>22</v>
      </c>
      <c r="D17" s="57" t="s">
        <v>24</v>
      </c>
      <c r="E17" s="67" t="s">
        <v>2</v>
      </c>
      <c r="F17" s="57" t="s">
        <v>25</v>
      </c>
      <c r="G17" s="69" t="s">
        <v>2</v>
      </c>
      <c r="H17" s="482" t="s">
        <v>40</v>
      </c>
      <c r="I17" s="482"/>
      <c r="J17" s="482"/>
      <c r="K17" s="482"/>
      <c r="L17" s="482"/>
      <c r="M17" s="482"/>
      <c r="N17" s="483"/>
      <c r="O17" s="484" t="s">
        <v>2</v>
      </c>
      <c r="P17" s="483"/>
      <c r="U17" s="111">
        <f>Q7</f>
        <v>0</v>
      </c>
    </row>
    <row r="18" spans="1:25" ht="13" x14ac:dyDescent="0.3">
      <c r="A18" s="48"/>
      <c r="B18" s="70"/>
      <c r="C18" s="71"/>
      <c r="D18" s="72" t="s">
        <v>23</v>
      </c>
      <c r="E18" s="70"/>
      <c r="F18" s="72" t="s">
        <v>23</v>
      </c>
      <c r="G18" s="73"/>
      <c r="H18" s="477" t="s">
        <v>26</v>
      </c>
      <c r="I18" s="477"/>
      <c r="J18" s="477"/>
      <c r="K18" s="477"/>
      <c r="L18" s="477"/>
      <c r="M18" s="477"/>
      <c r="N18" s="478"/>
      <c r="O18" s="46"/>
      <c r="P18" s="47"/>
      <c r="Q18" s="177"/>
      <c r="R18" s="123">
        <f>S18/7400</f>
        <v>0</v>
      </c>
    </row>
    <row r="19" spans="1:25" ht="13" x14ac:dyDescent="0.3">
      <c r="A19" s="48"/>
      <c r="B19" s="199">
        <v>1</v>
      </c>
      <c r="C19" s="111"/>
      <c r="D19" s="123"/>
      <c r="E19" s="75"/>
      <c r="F19" s="76"/>
      <c r="G19" s="75"/>
      <c r="H19" s="479"/>
      <c r="I19" s="480"/>
      <c r="J19" s="480"/>
      <c r="K19" s="480"/>
      <c r="L19" s="480"/>
      <c r="M19" s="480"/>
      <c r="N19" s="481"/>
      <c r="O19" s="475"/>
      <c r="P19" s="476"/>
      <c r="R19" s="123">
        <f>S19/6550</f>
        <v>37.338778625954198</v>
      </c>
      <c r="S19" s="111">
        <v>244569</v>
      </c>
      <c r="T19" s="123">
        <f t="shared" ref="T19:T30" si="0">U19/6550</f>
        <v>30.534351145038169</v>
      </c>
      <c r="U19" s="75">
        <v>200000</v>
      </c>
      <c r="V19" s="126">
        <v>9</v>
      </c>
      <c r="W19" s="60">
        <f>T19*V19</f>
        <v>274.80916030534354</v>
      </c>
      <c r="Y19" s="177"/>
    </row>
    <row r="20" spans="1:25" ht="13" x14ac:dyDescent="0.3">
      <c r="A20" s="48"/>
      <c r="B20" s="199">
        <v>27</v>
      </c>
      <c r="C20" s="111">
        <v>96432</v>
      </c>
      <c r="D20" s="123">
        <v>30</v>
      </c>
      <c r="E20" s="75">
        <v>300000</v>
      </c>
      <c r="F20" s="76"/>
      <c r="G20" s="75"/>
      <c r="H20" s="375"/>
      <c r="I20" s="376"/>
      <c r="J20" s="376"/>
      <c r="K20" s="376"/>
      <c r="L20" s="376"/>
      <c r="M20" s="376"/>
      <c r="N20" s="377"/>
      <c r="O20" s="374"/>
      <c r="P20" s="76"/>
      <c r="R20" s="123"/>
      <c r="S20" s="411"/>
      <c r="T20" s="123"/>
      <c r="U20" s="75"/>
      <c r="V20" s="126"/>
      <c r="Y20" s="177"/>
    </row>
    <row r="21" spans="1:25" ht="13" x14ac:dyDescent="0.3">
      <c r="A21" s="48"/>
      <c r="B21" s="74">
        <v>28</v>
      </c>
      <c r="C21" s="111">
        <v>96740</v>
      </c>
      <c r="D21" s="123">
        <v>20</v>
      </c>
      <c r="E21" s="112">
        <v>200000</v>
      </c>
      <c r="F21" s="76"/>
      <c r="G21" s="75"/>
      <c r="H21" s="479"/>
      <c r="I21" s="480"/>
      <c r="J21" s="480"/>
      <c r="K21" s="480"/>
      <c r="L21" s="480"/>
      <c r="M21" s="480"/>
      <c r="N21" s="481"/>
      <c r="O21" s="475"/>
      <c r="P21" s="476"/>
      <c r="R21" s="123">
        <f t="shared" ref="R21:R34" si="1">S21/6550</f>
        <v>37.380734222947382</v>
      </c>
      <c r="S21" s="177">
        <f>S19+W19</f>
        <v>244843.80916030533</v>
      </c>
      <c r="T21" s="123">
        <f t="shared" si="0"/>
        <v>22.900763358778626</v>
      </c>
      <c r="U21" s="112">
        <v>150000</v>
      </c>
      <c r="V21" s="126">
        <v>9</v>
      </c>
      <c r="W21" s="60">
        <f t="shared" ref="W21:W54" si="2">T21*V21</f>
        <v>206.10687022900763</v>
      </c>
    </row>
    <row r="22" spans="1:25" ht="13" x14ac:dyDescent="0.3">
      <c r="A22" s="48"/>
      <c r="B22" s="199">
        <v>1</v>
      </c>
      <c r="C22" s="111"/>
      <c r="D22" s="123"/>
      <c r="E22" s="112"/>
      <c r="F22" s="76"/>
      <c r="G22" s="75"/>
      <c r="H22" s="479"/>
      <c r="I22" s="480"/>
      <c r="J22" s="480"/>
      <c r="K22" s="480"/>
      <c r="L22" s="480"/>
      <c r="M22" s="480"/>
      <c r="N22" s="481"/>
      <c r="O22" s="475"/>
      <c r="P22" s="476"/>
      <c r="R22" s="123">
        <f t="shared" si="1"/>
        <v>37.412200920692264</v>
      </c>
      <c r="S22" s="177">
        <f t="shared" ref="S22:S34" si="3">S21+W21</f>
        <v>245049.91603053434</v>
      </c>
      <c r="T22" s="123">
        <f t="shared" si="0"/>
        <v>30.534351145038169</v>
      </c>
      <c r="U22" s="112">
        <v>200000</v>
      </c>
      <c r="V22" s="126">
        <v>9</v>
      </c>
      <c r="W22" s="60">
        <f t="shared" si="2"/>
        <v>274.80916030534354</v>
      </c>
    </row>
    <row r="23" spans="1:25" ht="13" x14ac:dyDescent="0.3">
      <c r="A23" s="48"/>
      <c r="B23" s="199">
        <v>2</v>
      </c>
      <c r="C23" s="111">
        <v>96986</v>
      </c>
      <c r="D23" s="123">
        <v>10</v>
      </c>
      <c r="E23" s="112">
        <v>100000</v>
      </c>
      <c r="F23" s="76"/>
      <c r="G23" s="75"/>
      <c r="H23" s="479"/>
      <c r="I23" s="480"/>
      <c r="J23" s="480"/>
      <c r="K23" s="480"/>
      <c r="L23" s="480"/>
      <c r="M23" s="480"/>
      <c r="N23" s="481"/>
      <c r="O23" s="475"/>
      <c r="P23" s="476"/>
      <c r="R23" s="123">
        <f t="shared" si="1"/>
        <v>37.454156517685448</v>
      </c>
      <c r="S23" s="177">
        <f t="shared" si="3"/>
        <v>245324.72519083967</v>
      </c>
      <c r="T23" s="123">
        <f t="shared" si="0"/>
        <v>53.435114503816791</v>
      </c>
      <c r="U23" s="112">
        <v>350000</v>
      </c>
      <c r="V23" s="126">
        <v>9</v>
      </c>
      <c r="W23" s="60">
        <f t="shared" si="2"/>
        <v>480.91603053435114</v>
      </c>
    </row>
    <row r="24" spans="1:25" ht="13" x14ac:dyDescent="0.3">
      <c r="A24" s="48"/>
      <c r="B24" s="74">
        <v>6</v>
      </c>
      <c r="C24" s="111"/>
      <c r="D24" s="123"/>
      <c r="E24" s="112"/>
      <c r="F24" s="76"/>
      <c r="G24" s="75"/>
      <c r="H24" s="485"/>
      <c r="I24" s="480"/>
      <c r="J24" s="480"/>
      <c r="K24" s="480"/>
      <c r="L24" s="480"/>
      <c r="M24" s="480"/>
      <c r="N24" s="481"/>
      <c r="O24" s="475"/>
      <c r="P24" s="476"/>
      <c r="R24" s="123">
        <f t="shared" si="1"/>
        <v>37.527578812423513</v>
      </c>
      <c r="S24" s="177">
        <f t="shared" si="3"/>
        <v>245805.64122137401</v>
      </c>
      <c r="T24" s="123">
        <f t="shared" si="0"/>
        <v>30.534351145038169</v>
      </c>
      <c r="U24" s="112">
        <v>200000</v>
      </c>
      <c r="V24" s="126">
        <v>9</v>
      </c>
      <c r="W24" s="60">
        <f t="shared" si="2"/>
        <v>274.80916030534354</v>
      </c>
    </row>
    <row r="25" spans="1:25" ht="13" x14ac:dyDescent="0.3">
      <c r="A25" s="48"/>
      <c r="B25" s="199">
        <v>7</v>
      </c>
      <c r="C25" s="111"/>
      <c r="D25" s="123"/>
      <c r="E25" s="112"/>
      <c r="F25" s="76"/>
      <c r="G25" s="75"/>
      <c r="H25" s="479"/>
      <c r="I25" s="480"/>
      <c r="J25" s="480"/>
      <c r="K25" s="480"/>
      <c r="L25" s="480"/>
      <c r="M25" s="480"/>
      <c r="N25" s="481"/>
      <c r="O25" s="475"/>
      <c r="P25" s="476"/>
      <c r="R25" s="123">
        <f t="shared" si="1"/>
        <v>37.569534409416697</v>
      </c>
      <c r="S25" s="177">
        <f t="shared" si="3"/>
        <v>246080.45038167934</v>
      </c>
      <c r="T25" s="123">
        <f t="shared" si="0"/>
        <v>22.900763358778626</v>
      </c>
      <c r="U25" s="112">
        <v>150000</v>
      </c>
      <c r="V25" s="126">
        <v>9</v>
      </c>
      <c r="W25" s="60">
        <f t="shared" si="2"/>
        <v>206.10687022900763</v>
      </c>
    </row>
    <row r="26" spans="1:25" ht="13" x14ac:dyDescent="0.3">
      <c r="A26" s="48"/>
      <c r="B26" s="199">
        <v>8</v>
      </c>
      <c r="C26" s="111"/>
      <c r="D26" s="123"/>
      <c r="E26" s="112"/>
      <c r="F26" s="76"/>
      <c r="G26" s="75"/>
      <c r="H26" s="485"/>
      <c r="I26" s="480"/>
      <c r="J26" s="480"/>
      <c r="K26" s="480"/>
      <c r="L26" s="480"/>
      <c r="M26" s="480"/>
      <c r="N26" s="481"/>
      <c r="O26" s="475"/>
      <c r="P26" s="476"/>
      <c r="R26" s="123">
        <f t="shared" si="1"/>
        <v>37.601001107161579</v>
      </c>
      <c r="S26" s="177">
        <f t="shared" si="3"/>
        <v>246286.55725190835</v>
      </c>
      <c r="T26" s="123">
        <f t="shared" si="0"/>
        <v>30.534351145038169</v>
      </c>
      <c r="U26" s="112">
        <v>200000</v>
      </c>
      <c r="V26" s="126">
        <v>9</v>
      </c>
      <c r="W26" s="60">
        <f t="shared" si="2"/>
        <v>274.80916030534354</v>
      </c>
    </row>
    <row r="27" spans="1:25" ht="13" x14ac:dyDescent="0.3">
      <c r="A27" s="48"/>
      <c r="B27" s="74">
        <v>9</v>
      </c>
      <c r="C27" s="111"/>
      <c r="D27" s="123"/>
      <c r="E27" s="112"/>
      <c r="F27" s="76"/>
      <c r="G27" s="75"/>
      <c r="H27" s="479"/>
      <c r="I27" s="480"/>
      <c r="J27" s="480"/>
      <c r="K27" s="480"/>
      <c r="L27" s="480"/>
      <c r="M27" s="480"/>
      <c r="N27" s="481"/>
      <c r="O27" s="475"/>
      <c r="P27" s="476"/>
      <c r="R27" s="123">
        <f t="shared" si="1"/>
        <v>37.642956704154763</v>
      </c>
      <c r="S27" s="177">
        <f t="shared" si="3"/>
        <v>246561.36641221368</v>
      </c>
      <c r="T27" s="123">
        <f t="shared" si="0"/>
        <v>22.900763358778626</v>
      </c>
      <c r="U27" s="112">
        <v>150000</v>
      </c>
      <c r="V27" s="126">
        <v>9</v>
      </c>
      <c r="W27" s="60">
        <f t="shared" si="2"/>
        <v>206.10687022900763</v>
      </c>
    </row>
    <row r="28" spans="1:25" ht="13" x14ac:dyDescent="0.3">
      <c r="A28" s="48"/>
      <c r="B28" s="199">
        <v>10</v>
      </c>
      <c r="C28" s="111"/>
      <c r="D28" s="123"/>
      <c r="E28" s="112"/>
      <c r="F28" s="76"/>
      <c r="G28" s="75"/>
      <c r="H28" s="479"/>
      <c r="I28" s="480"/>
      <c r="J28" s="480"/>
      <c r="K28" s="480"/>
      <c r="L28" s="480"/>
      <c r="M28" s="480"/>
      <c r="N28" s="481"/>
      <c r="O28" s="475"/>
      <c r="P28" s="476"/>
      <c r="R28" s="123">
        <f t="shared" si="1"/>
        <v>37.674423401899645</v>
      </c>
      <c r="S28" s="177">
        <f t="shared" si="3"/>
        <v>246767.47328244269</v>
      </c>
      <c r="T28" s="123">
        <f t="shared" si="0"/>
        <v>21.374045801526716</v>
      </c>
      <c r="U28" s="112">
        <v>140000</v>
      </c>
      <c r="V28" s="126">
        <v>9</v>
      </c>
      <c r="W28" s="60">
        <f t="shared" si="2"/>
        <v>192.36641221374043</v>
      </c>
    </row>
    <row r="29" spans="1:25" ht="13" x14ac:dyDescent="0.3">
      <c r="A29" s="48"/>
      <c r="B29" s="199">
        <v>11</v>
      </c>
      <c r="C29" s="111"/>
      <c r="D29" s="123"/>
      <c r="E29" s="112"/>
      <c r="F29" s="76"/>
      <c r="G29" s="75"/>
      <c r="H29" s="479"/>
      <c r="I29" s="480"/>
      <c r="J29" s="480"/>
      <c r="K29" s="480"/>
      <c r="L29" s="480"/>
      <c r="M29" s="480"/>
      <c r="N29" s="481"/>
      <c r="O29" s="475"/>
      <c r="P29" s="476"/>
      <c r="R29" s="123">
        <f t="shared" si="1"/>
        <v>37.703792319794879</v>
      </c>
      <c r="S29" s="177">
        <f t="shared" si="3"/>
        <v>246959.83969465643</v>
      </c>
      <c r="T29" s="123">
        <f t="shared" si="0"/>
        <v>30.534351145038169</v>
      </c>
      <c r="U29" s="112">
        <v>200000</v>
      </c>
      <c r="V29" s="126">
        <v>9</v>
      </c>
      <c r="W29" s="60">
        <f t="shared" si="2"/>
        <v>274.80916030534354</v>
      </c>
    </row>
    <row r="30" spans="1:25" ht="13" x14ac:dyDescent="0.3">
      <c r="A30" s="48"/>
      <c r="B30" s="74">
        <v>12</v>
      </c>
      <c r="C30" s="111"/>
      <c r="D30" s="123"/>
      <c r="E30" s="112"/>
      <c r="F30" s="76"/>
      <c r="G30" s="75"/>
      <c r="H30" s="485"/>
      <c r="I30" s="480"/>
      <c r="J30" s="480"/>
      <c r="K30" s="480"/>
      <c r="L30" s="480"/>
      <c r="M30" s="480"/>
      <c r="N30" s="481"/>
      <c r="O30" s="475"/>
      <c r="P30" s="476"/>
      <c r="R30" s="123">
        <f t="shared" si="1"/>
        <v>37.745747916788055</v>
      </c>
      <c r="S30" s="177">
        <f t="shared" si="3"/>
        <v>247234.64885496176</v>
      </c>
      <c r="T30" s="123">
        <f t="shared" si="0"/>
        <v>28.995419847328243</v>
      </c>
      <c r="U30" s="112">
        <v>189920</v>
      </c>
      <c r="V30" s="126">
        <v>9</v>
      </c>
      <c r="W30" s="60">
        <f t="shared" si="2"/>
        <v>260.95877862595421</v>
      </c>
    </row>
    <row r="31" spans="1:25" ht="13" x14ac:dyDescent="0.3">
      <c r="A31" s="48"/>
      <c r="B31" s="199">
        <v>13</v>
      </c>
      <c r="C31" s="111"/>
      <c r="D31" s="123"/>
      <c r="E31" s="112"/>
      <c r="F31" s="76"/>
      <c r="G31" s="75"/>
      <c r="H31" s="479"/>
      <c r="I31" s="480"/>
      <c r="J31" s="480"/>
      <c r="K31" s="480"/>
      <c r="L31" s="480"/>
      <c r="M31" s="480"/>
      <c r="N31" s="481"/>
      <c r="O31" s="475"/>
      <c r="P31" s="476"/>
      <c r="R31" s="123">
        <f t="shared" si="1"/>
        <v>37.78558895169278</v>
      </c>
      <c r="S31" s="177">
        <f t="shared" si="3"/>
        <v>247495.60763358773</v>
      </c>
      <c r="T31" s="123">
        <f>U31/7400</f>
        <v>20.27027027027027</v>
      </c>
      <c r="U31" s="112">
        <v>150000</v>
      </c>
      <c r="V31" s="126">
        <v>9</v>
      </c>
      <c r="W31" s="60">
        <f t="shared" si="2"/>
        <v>182.43243243243242</v>
      </c>
    </row>
    <row r="32" spans="1:25" ht="13" x14ac:dyDescent="0.3">
      <c r="A32" s="48"/>
      <c r="B32" s="199">
        <v>14</v>
      </c>
      <c r="C32" s="111"/>
      <c r="D32" s="123"/>
      <c r="E32" s="112"/>
      <c r="F32" s="76"/>
      <c r="G32" s="176"/>
      <c r="H32" s="479"/>
      <c r="I32" s="480"/>
      <c r="J32" s="480"/>
      <c r="K32" s="480"/>
      <c r="L32" s="480"/>
      <c r="M32" s="480"/>
      <c r="N32" s="481"/>
      <c r="O32" s="475"/>
      <c r="P32" s="476"/>
      <c r="R32" s="123">
        <f t="shared" si="1"/>
        <v>37.81344123145346</v>
      </c>
      <c r="S32" s="177">
        <f t="shared" si="3"/>
        <v>247678.04006602016</v>
      </c>
      <c r="T32" s="123">
        <f>U32/7400</f>
        <v>6.756756756756757</v>
      </c>
      <c r="U32" s="112">
        <v>50000</v>
      </c>
      <c r="V32" s="126">
        <v>9</v>
      </c>
      <c r="W32" s="60">
        <f t="shared" si="2"/>
        <v>60.810810810810814</v>
      </c>
    </row>
    <row r="33" spans="1:23" ht="13" x14ac:dyDescent="0.3">
      <c r="A33" s="48"/>
      <c r="B33" s="74">
        <v>15</v>
      </c>
      <c r="C33" s="111"/>
      <c r="D33" s="123"/>
      <c r="E33" s="112"/>
      <c r="F33" s="76"/>
      <c r="G33" s="75"/>
      <c r="H33" s="479"/>
      <c r="I33" s="480"/>
      <c r="J33" s="480"/>
      <c r="K33" s="480"/>
      <c r="L33" s="480"/>
      <c r="M33" s="480"/>
      <c r="N33" s="481"/>
      <c r="O33" s="475"/>
      <c r="P33" s="476"/>
      <c r="R33" s="123">
        <f t="shared" si="1"/>
        <v>37.822725324707015</v>
      </c>
      <c r="S33" s="177">
        <f t="shared" si="3"/>
        <v>247738.85087683095</v>
      </c>
      <c r="T33" s="123">
        <f>U33/7400</f>
        <v>13.513513513513514</v>
      </c>
      <c r="U33" s="112">
        <v>100000</v>
      </c>
      <c r="V33" s="126">
        <v>9</v>
      </c>
      <c r="W33" s="60">
        <f t="shared" si="2"/>
        <v>121.62162162162163</v>
      </c>
    </row>
    <row r="34" spans="1:23" ht="13" x14ac:dyDescent="0.3">
      <c r="A34" s="48"/>
      <c r="B34" s="199">
        <v>16</v>
      </c>
      <c r="C34" s="111"/>
      <c r="D34" s="123"/>
      <c r="E34" s="112"/>
      <c r="F34" s="76"/>
      <c r="G34" s="75"/>
      <c r="H34" s="479"/>
      <c r="I34" s="480"/>
      <c r="J34" s="480"/>
      <c r="K34" s="480"/>
      <c r="L34" s="480"/>
      <c r="M34" s="480"/>
      <c r="N34" s="481"/>
      <c r="O34" s="475"/>
      <c r="P34" s="476"/>
      <c r="R34" s="123">
        <f t="shared" si="1"/>
        <v>37.841293511214133</v>
      </c>
      <c r="S34" s="177">
        <f t="shared" si="3"/>
        <v>247860.47249845258</v>
      </c>
      <c r="T34" s="123">
        <f>U34/7400</f>
        <v>27.027027027027028</v>
      </c>
      <c r="U34" s="112">
        <v>200000</v>
      </c>
      <c r="V34" s="126">
        <v>9</v>
      </c>
      <c r="W34" s="60">
        <f t="shared" si="2"/>
        <v>243.24324324324326</v>
      </c>
    </row>
    <row r="35" spans="1:23" ht="13" x14ac:dyDescent="0.3">
      <c r="A35" s="48"/>
      <c r="B35" s="199">
        <v>17</v>
      </c>
      <c r="C35" s="111"/>
      <c r="D35" s="123"/>
      <c r="E35" s="112"/>
      <c r="F35" s="76"/>
      <c r="G35" s="75"/>
      <c r="H35" s="479"/>
      <c r="I35" s="480"/>
      <c r="J35" s="480"/>
      <c r="K35" s="480"/>
      <c r="L35" s="480"/>
      <c r="M35" s="480"/>
      <c r="N35" s="481"/>
      <c r="O35" s="475"/>
      <c r="P35" s="476"/>
      <c r="S35" s="177">
        <f>S34+W34</f>
        <v>248103.71574169584</v>
      </c>
      <c r="T35" s="123">
        <f>U35/6500</f>
        <v>30.76923076923077</v>
      </c>
      <c r="U35" s="112">
        <v>200000</v>
      </c>
      <c r="V35" s="126">
        <v>9</v>
      </c>
      <c r="W35" s="60">
        <f t="shared" si="2"/>
        <v>276.92307692307691</v>
      </c>
    </row>
    <row r="36" spans="1:23" ht="13" x14ac:dyDescent="0.3">
      <c r="A36" s="48"/>
      <c r="B36" s="74">
        <v>18</v>
      </c>
      <c r="C36" s="111"/>
      <c r="D36" s="123"/>
      <c r="E36" s="112"/>
      <c r="F36" s="76"/>
      <c r="G36" s="75"/>
      <c r="H36" s="479"/>
      <c r="I36" s="480"/>
      <c r="J36" s="480"/>
      <c r="K36" s="480"/>
      <c r="L36" s="480"/>
      <c r="M36" s="480"/>
      <c r="N36" s="481"/>
      <c r="O36" s="475"/>
      <c r="P36" s="476"/>
      <c r="S36" s="177">
        <f>S35+W35</f>
        <v>248380.6388186189</v>
      </c>
      <c r="T36" s="123">
        <f>U36/6500</f>
        <v>30.76923076923077</v>
      </c>
      <c r="U36" s="112">
        <v>200000</v>
      </c>
      <c r="V36" s="126">
        <v>9</v>
      </c>
      <c r="W36" s="60">
        <f t="shared" si="2"/>
        <v>276.92307692307691</v>
      </c>
    </row>
    <row r="37" spans="1:23" ht="13" x14ac:dyDescent="0.3">
      <c r="A37" s="48"/>
      <c r="B37" s="199">
        <v>19</v>
      </c>
      <c r="C37" s="111"/>
      <c r="D37" s="123"/>
      <c r="E37" s="112"/>
      <c r="F37" s="76"/>
      <c r="G37" s="75"/>
      <c r="H37" s="479"/>
      <c r="I37" s="480"/>
      <c r="J37" s="480"/>
      <c r="K37" s="480"/>
      <c r="L37" s="480"/>
      <c r="M37" s="480"/>
      <c r="N37" s="481"/>
      <c r="O37" s="475"/>
      <c r="P37" s="476"/>
      <c r="Q37" s="177">
        <f>S21-S19</f>
        <v>274.80916030533263</v>
      </c>
      <c r="S37" s="60">
        <f t="shared" ref="S37:S54" si="4">W37+S36</f>
        <v>248657.56189554196</v>
      </c>
      <c r="T37" s="123">
        <f>U37/6500</f>
        <v>30.76923076923077</v>
      </c>
      <c r="U37" s="112">
        <v>200000</v>
      </c>
      <c r="V37" s="126">
        <v>9</v>
      </c>
      <c r="W37" s="60">
        <f t="shared" si="2"/>
        <v>276.92307692307691</v>
      </c>
    </row>
    <row r="38" spans="1:23" ht="13" x14ac:dyDescent="0.3">
      <c r="A38" s="48"/>
      <c r="B38" s="199">
        <v>20</v>
      </c>
      <c r="C38" s="111"/>
      <c r="D38" s="123"/>
      <c r="E38" s="112"/>
      <c r="F38" s="76"/>
      <c r="G38" s="75"/>
      <c r="H38" s="485"/>
      <c r="I38" s="480"/>
      <c r="J38" s="480"/>
      <c r="K38" s="480"/>
      <c r="L38" s="480"/>
      <c r="M38" s="480"/>
      <c r="N38" s="481"/>
      <c r="O38" s="475"/>
      <c r="P38" s="476"/>
      <c r="Q38" s="178">
        <f>Q37/T19</f>
        <v>8.999999999999643</v>
      </c>
      <c r="S38" s="60">
        <f t="shared" si="4"/>
        <v>248657.56189554196</v>
      </c>
      <c r="T38" s="123">
        <f>U38/6500</f>
        <v>0</v>
      </c>
      <c r="U38" s="112"/>
      <c r="V38" s="126">
        <v>9</v>
      </c>
      <c r="W38" s="60">
        <f t="shared" si="2"/>
        <v>0</v>
      </c>
    </row>
    <row r="39" spans="1:23" ht="13" x14ac:dyDescent="0.3">
      <c r="A39" s="48"/>
      <c r="B39" s="74">
        <v>21</v>
      </c>
      <c r="C39" s="111"/>
      <c r="D39" s="123"/>
      <c r="E39" s="112"/>
      <c r="F39" s="76"/>
      <c r="G39" s="75"/>
      <c r="H39" s="479"/>
      <c r="I39" s="480"/>
      <c r="J39" s="480"/>
      <c r="K39" s="480"/>
      <c r="L39" s="480"/>
      <c r="M39" s="480"/>
      <c r="N39" s="481"/>
      <c r="O39" s="475"/>
      <c r="P39" s="476"/>
      <c r="S39" s="60">
        <f t="shared" si="4"/>
        <v>248934.48497246503</v>
      </c>
      <c r="T39" s="123">
        <f t="shared" ref="T39:T54" si="5">U39/6500</f>
        <v>30.76923076923077</v>
      </c>
      <c r="U39" s="112">
        <v>200000</v>
      </c>
      <c r="V39" s="126">
        <v>9</v>
      </c>
      <c r="W39" s="60">
        <f t="shared" si="2"/>
        <v>276.92307692307691</v>
      </c>
    </row>
    <row r="40" spans="1:23" ht="13" x14ac:dyDescent="0.3">
      <c r="A40" s="48"/>
      <c r="B40" s="199">
        <v>22</v>
      </c>
      <c r="C40" s="111"/>
      <c r="D40" s="123"/>
      <c r="E40" s="112"/>
      <c r="F40" s="76"/>
      <c r="G40" s="75"/>
      <c r="H40" s="479"/>
      <c r="I40" s="480"/>
      <c r="J40" s="480"/>
      <c r="K40" s="480"/>
      <c r="L40" s="480"/>
      <c r="M40" s="480"/>
      <c r="N40" s="481"/>
      <c r="O40" s="475"/>
      <c r="P40" s="476"/>
      <c r="S40" s="60">
        <f t="shared" si="4"/>
        <v>249072.94651092656</v>
      </c>
      <c r="T40" s="123">
        <f t="shared" si="5"/>
        <v>15.384615384615385</v>
      </c>
      <c r="U40" s="112">
        <v>100000</v>
      </c>
      <c r="V40" s="126">
        <v>9</v>
      </c>
      <c r="W40" s="60">
        <f t="shared" si="2"/>
        <v>138.46153846153845</v>
      </c>
    </row>
    <row r="41" spans="1:23" ht="13" x14ac:dyDescent="0.3">
      <c r="A41" s="48"/>
      <c r="B41" s="199">
        <v>23</v>
      </c>
      <c r="C41" s="111">
        <v>98615</v>
      </c>
      <c r="D41" s="123">
        <v>30</v>
      </c>
      <c r="E41" s="112">
        <v>300000</v>
      </c>
      <c r="F41" s="76"/>
      <c r="G41" s="75"/>
      <c r="H41" s="479"/>
      <c r="I41" s="480"/>
      <c r="J41" s="480"/>
      <c r="K41" s="480"/>
      <c r="L41" s="480"/>
      <c r="M41" s="480"/>
      <c r="N41" s="481"/>
      <c r="O41" s="475"/>
      <c r="P41" s="476"/>
      <c r="S41" s="60">
        <f t="shared" si="4"/>
        <v>249072.94651092656</v>
      </c>
      <c r="T41" s="123">
        <f t="shared" si="5"/>
        <v>0</v>
      </c>
      <c r="U41" s="112"/>
      <c r="V41" s="126">
        <v>9</v>
      </c>
      <c r="W41" s="60">
        <f t="shared" si="2"/>
        <v>0</v>
      </c>
    </row>
    <row r="42" spans="1:23" ht="13" x14ac:dyDescent="0.3">
      <c r="A42" s="48"/>
      <c r="B42" s="74">
        <v>24</v>
      </c>
      <c r="C42" s="111"/>
      <c r="D42" s="123"/>
      <c r="E42" s="112"/>
      <c r="F42" s="76"/>
      <c r="G42" s="75"/>
      <c r="H42" s="479"/>
      <c r="I42" s="480"/>
      <c r="J42" s="480"/>
      <c r="K42" s="480"/>
      <c r="L42" s="480"/>
      <c r="M42" s="480"/>
      <c r="N42" s="481"/>
      <c r="O42" s="475"/>
      <c r="P42" s="476"/>
      <c r="S42" s="60">
        <f t="shared" si="4"/>
        <v>249167.71574169578</v>
      </c>
      <c r="T42" s="123">
        <f t="shared" si="5"/>
        <v>10.76923076923077</v>
      </c>
      <c r="U42" s="112">
        <v>70000</v>
      </c>
      <c r="V42" s="126">
        <v>8.8000000000000007</v>
      </c>
      <c r="W42" s="60">
        <f t="shared" si="2"/>
        <v>94.769230769230788</v>
      </c>
    </row>
    <row r="43" spans="1:23" ht="13" x14ac:dyDescent="0.3">
      <c r="A43" s="48"/>
      <c r="B43" s="199">
        <v>25</v>
      </c>
      <c r="C43" s="111"/>
      <c r="D43" s="123"/>
      <c r="E43" s="112"/>
      <c r="F43" s="76"/>
      <c r="G43" s="75"/>
      <c r="H43" s="479"/>
      <c r="I43" s="480"/>
      <c r="J43" s="480"/>
      <c r="K43" s="480"/>
      <c r="L43" s="480"/>
      <c r="M43" s="480"/>
      <c r="N43" s="481"/>
      <c r="O43" s="475"/>
      <c r="P43" s="476"/>
      <c r="S43" s="60">
        <f t="shared" si="4"/>
        <v>249438.484972465</v>
      </c>
      <c r="T43" s="123">
        <f t="shared" si="5"/>
        <v>30.76923076923077</v>
      </c>
      <c r="U43" s="112">
        <v>200000</v>
      </c>
      <c r="V43" s="126">
        <v>8.8000000000000007</v>
      </c>
      <c r="W43" s="60">
        <f t="shared" si="2"/>
        <v>270.76923076923077</v>
      </c>
    </row>
    <row r="44" spans="1:23" ht="13" x14ac:dyDescent="0.3">
      <c r="A44" s="48"/>
      <c r="B44" s="199">
        <v>26</v>
      </c>
      <c r="C44" s="111"/>
      <c r="D44" s="123"/>
      <c r="E44" s="112"/>
      <c r="F44" s="76"/>
      <c r="G44" s="75"/>
      <c r="H44" s="479"/>
      <c r="I44" s="480"/>
      <c r="J44" s="480"/>
      <c r="K44" s="480"/>
      <c r="L44" s="480"/>
      <c r="M44" s="480"/>
      <c r="N44" s="481"/>
      <c r="O44" s="475"/>
      <c r="P44" s="476"/>
      <c r="S44" s="60">
        <f t="shared" si="4"/>
        <v>249438.484972465</v>
      </c>
      <c r="T44" s="123">
        <f t="shared" si="5"/>
        <v>0</v>
      </c>
      <c r="U44" s="112"/>
      <c r="V44" s="126">
        <v>8.8000000000000007</v>
      </c>
      <c r="W44" s="60">
        <f t="shared" si="2"/>
        <v>0</v>
      </c>
    </row>
    <row r="45" spans="1:23" ht="13" x14ac:dyDescent="0.3">
      <c r="A45" s="48"/>
      <c r="B45" s="74">
        <v>27</v>
      </c>
      <c r="C45" s="111"/>
      <c r="D45" s="123"/>
      <c r="E45" s="112"/>
      <c r="F45" s="76"/>
      <c r="G45" s="75"/>
      <c r="H45" s="375"/>
      <c r="I45" s="376"/>
      <c r="J45" s="376"/>
      <c r="K45" s="376"/>
      <c r="L45" s="376"/>
      <c r="M45" s="376"/>
      <c r="N45" s="377"/>
      <c r="O45" s="374"/>
      <c r="P45" s="76"/>
      <c r="T45" s="123"/>
      <c r="U45" s="112"/>
      <c r="V45" s="126"/>
    </row>
    <row r="46" spans="1:23" ht="13" x14ac:dyDescent="0.3">
      <c r="A46" s="48"/>
      <c r="B46" s="199">
        <v>28</v>
      </c>
      <c r="C46" s="111"/>
      <c r="D46" s="123"/>
      <c r="E46" s="112"/>
      <c r="F46" s="76"/>
      <c r="G46" s="75"/>
      <c r="H46" s="375"/>
      <c r="I46" s="376"/>
      <c r="J46" s="376"/>
      <c r="K46" s="376"/>
      <c r="L46" s="376"/>
      <c r="M46" s="376"/>
      <c r="N46" s="377"/>
      <c r="O46" s="374"/>
      <c r="P46" s="76"/>
      <c r="T46" s="123"/>
      <c r="U46" s="112"/>
      <c r="V46" s="126"/>
    </row>
    <row r="47" spans="1:23" ht="13" x14ac:dyDescent="0.3">
      <c r="A47" s="48"/>
      <c r="B47" s="199">
        <v>29</v>
      </c>
      <c r="C47" s="111"/>
      <c r="D47" s="123"/>
      <c r="E47" s="112"/>
      <c r="F47" s="76"/>
      <c r="G47" s="75"/>
      <c r="H47" s="375"/>
      <c r="I47" s="376"/>
      <c r="J47" s="376"/>
      <c r="K47" s="376"/>
      <c r="L47" s="376"/>
      <c r="M47" s="376"/>
      <c r="N47" s="377"/>
      <c r="O47" s="374"/>
      <c r="P47" s="76"/>
      <c r="T47" s="123"/>
      <c r="U47" s="112"/>
      <c r="V47" s="126"/>
    </row>
    <row r="48" spans="1:23" ht="13" x14ac:dyDescent="0.3">
      <c r="A48" s="48"/>
      <c r="B48" s="74">
        <v>30</v>
      </c>
      <c r="C48" s="111"/>
      <c r="D48" s="123"/>
      <c r="E48" s="112"/>
      <c r="F48" s="76"/>
      <c r="G48" s="75"/>
      <c r="H48" s="479"/>
      <c r="I48" s="480"/>
      <c r="J48" s="480"/>
      <c r="K48" s="480"/>
      <c r="L48" s="480"/>
      <c r="M48" s="480"/>
      <c r="N48" s="481"/>
      <c r="O48" s="475"/>
      <c r="P48" s="476"/>
      <c r="S48" s="60">
        <f>W48+S44</f>
        <v>249438.484972465</v>
      </c>
      <c r="T48" s="123">
        <f t="shared" si="5"/>
        <v>0</v>
      </c>
      <c r="U48" s="112"/>
      <c r="V48" s="126">
        <v>8.8000000000000007</v>
      </c>
      <c r="W48" s="60">
        <f t="shared" si="2"/>
        <v>0</v>
      </c>
    </row>
    <row r="49" spans="1:23" ht="13" x14ac:dyDescent="0.3">
      <c r="A49" s="48"/>
      <c r="B49" s="199">
        <v>31</v>
      </c>
      <c r="C49" s="111"/>
      <c r="D49" s="123"/>
      <c r="E49" s="112"/>
      <c r="F49" s="76"/>
      <c r="G49" s="75"/>
      <c r="H49" s="479"/>
      <c r="I49" s="480"/>
      <c r="J49" s="480"/>
      <c r="K49" s="480"/>
      <c r="L49" s="480"/>
      <c r="M49" s="480"/>
      <c r="N49" s="481"/>
      <c r="O49" s="475"/>
      <c r="P49" s="476"/>
      <c r="S49" s="60">
        <f t="shared" si="4"/>
        <v>249438.484972465</v>
      </c>
      <c r="T49" s="123">
        <f t="shared" si="5"/>
        <v>0</v>
      </c>
      <c r="U49" s="112"/>
      <c r="V49" s="126">
        <v>8.8000000000000007</v>
      </c>
      <c r="W49" s="60">
        <f t="shared" si="2"/>
        <v>0</v>
      </c>
    </row>
    <row r="50" spans="1:23" ht="13" x14ac:dyDescent="0.3">
      <c r="A50" s="48"/>
      <c r="B50" s="199"/>
      <c r="C50" s="111"/>
      <c r="D50" s="123"/>
      <c r="E50" s="112"/>
      <c r="F50" s="76"/>
      <c r="G50" s="75"/>
      <c r="H50" s="479"/>
      <c r="I50" s="480"/>
      <c r="J50" s="480"/>
      <c r="K50" s="480"/>
      <c r="L50" s="480"/>
      <c r="M50" s="480"/>
      <c r="N50" s="481"/>
      <c r="O50" s="475"/>
      <c r="P50" s="476"/>
      <c r="T50" s="123"/>
      <c r="U50" s="112"/>
      <c r="V50" s="126"/>
    </row>
    <row r="51" spans="1:23" ht="13.5" thickBot="1" x14ac:dyDescent="0.35">
      <c r="A51" s="48"/>
      <c r="B51" s="74"/>
      <c r="C51" s="111"/>
      <c r="D51" s="123"/>
      <c r="E51" s="112"/>
      <c r="F51" s="76"/>
      <c r="G51" s="75"/>
      <c r="H51" s="479"/>
      <c r="I51" s="480"/>
      <c r="J51" s="480"/>
      <c r="K51" s="480"/>
      <c r="L51" s="480"/>
      <c r="M51" s="480"/>
      <c r="N51" s="481"/>
      <c r="O51" s="475">
        <v>0</v>
      </c>
      <c r="P51" s="476"/>
      <c r="S51" s="60">
        <f>W51+S49</f>
        <v>249438.484972465</v>
      </c>
      <c r="T51" s="123">
        <f t="shared" si="5"/>
        <v>0</v>
      </c>
      <c r="U51" s="112"/>
      <c r="V51" s="126">
        <v>8.8000000000000007</v>
      </c>
      <c r="W51" s="60">
        <f t="shared" si="2"/>
        <v>0</v>
      </c>
    </row>
    <row r="52" spans="1:23" ht="13.5" hidden="1" thickBot="1" x14ac:dyDescent="0.35">
      <c r="A52" s="48"/>
      <c r="B52" s="74">
        <v>29</v>
      </c>
      <c r="C52" s="111"/>
      <c r="D52" s="123"/>
      <c r="E52" s="112"/>
      <c r="F52" s="76"/>
      <c r="G52" s="75"/>
      <c r="H52" s="486"/>
      <c r="I52" s="487"/>
      <c r="J52" s="487"/>
      <c r="K52" s="487"/>
      <c r="L52" s="487"/>
      <c r="M52" s="487"/>
      <c r="N52" s="488"/>
      <c r="O52" s="475"/>
      <c r="P52" s="476"/>
      <c r="S52" s="60">
        <f t="shared" si="4"/>
        <v>249573.86958784962</v>
      </c>
      <c r="T52" s="123">
        <f t="shared" si="5"/>
        <v>15.384615384615385</v>
      </c>
      <c r="U52" s="112">
        <v>100000</v>
      </c>
      <c r="V52" s="126">
        <v>8.8000000000000007</v>
      </c>
      <c r="W52" s="60">
        <f t="shared" si="2"/>
        <v>135.38461538461539</v>
      </c>
    </row>
    <row r="53" spans="1:23" ht="13.5" hidden="1" thickBot="1" x14ac:dyDescent="0.35">
      <c r="A53" s="48"/>
      <c r="B53" s="74">
        <v>30</v>
      </c>
      <c r="C53" s="111"/>
      <c r="D53" s="123"/>
      <c r="E53" s="112"/>
      <c r="F53" s="76"/>
      <c r="G53" s="75"/>
      <c r="H53" s="485"/>
      <c r="I53" s="480"/>
      <c r="J53" s="480"/>
      <c r="K53" s="480"/>
      <c r="L53" s="480"/>
      <c r="M53" s="480"/>
      <c r="N53" s="481"/>
      <c r="O53" s="475"/>
      <c r="P53" s="476"/>
      <c r="S53" s="60">
        <f t="shared" si="4"/>
        <v>249776.94651092656</v>
      </c>
      <c r="T53" s="123">
        <f t="shared" si="5"/>
        <v>23.076923076923077</v>
      </c>
      <c r="U53" s="112">
        <v>150000</v>
      </c>
      <c r="V53" s="126">
        <v>8.8000000000000007</v>
      </c>
      <c r="W53" s="60">
        <f t="shared" si="2"/>
        <v>203.07692307692309</v>
      </c>
    </row>
    <row r="54" spans="1:23" ht="13.5" hidden="1" thickBot="1" x14ac:dyDescent="0.35">
      <c r="A54" s="48"/>
      <c r="B54" s="74">
        <v>31</v>
      </c>
      <c r="C54" s="111"/>
      <c r="D54" s="123"/>
      <c r="E54" s="112"/>
      <c r="F54" s="78"/>
      <c r="G54" s="77"/>
      <c r="H54" s="485"/>
      <c r="I54" s="480"/>
      <c r="J54" s="480"/>
      <c r="K54" s="480"/>
      <c r="L54" s="480"/>
      <c r="M54" s="480"/>
      <c r="N54" s="481"/>
      <c r="O54" s="475"/>
      <c r="P54" s="476"/>
      <c r="S54" s="60">
        <f t="shared" si="4"/>
        <v>250088.33112631118</v>
      </c>
      <c r="T54" s="123">
        <f t="shared" si="5"/>
        <v>35.384615384615387</v>
      </c>
      <c r="U54" s="112">
        <v>230000</v>
      </c>
      <c r="V54" s="126">
        <v>8.8000000000000007</v>
      </c>
      <c r="W54" s="60">
        <f t="shared" si="2"/>
        <v>311.38461538461542</v>
      </c>
    </row>
    <row r="55" spans="1:23" ht="21" customHeight="1" thickTop="1" thickBot="1" x14ac:dyDescent="0.35">
      <c r="A55" s="48"/>
      <c r="B55" s="491" t="s">
        <v>39</v>
      </c>
      <c r="C55" s="492"/>
      <c r="D55" s="124">
        <f>SUM(D19:D54)</f>
        <v>90</v>
      </c>
      <c r="E55" s="113">
        <f>SUM(E19:E54)</f>
        <v>900000</v>
      </c>
      <c r="F55" s="79">
        <f>SUM(F19:F54)</f>
        <v>0</v>
      </c>
      <c r="G55" s="80">
        <f>SUM(G19:G54)</f>
        <v>0</v>
      </c>
      <c r="H55" s="81"/>
      <c r="I55" s="82"/>
      <c r="J55" s="82"/>
      <c r="K55" s="81"/>
      <c r="L55" s="82"/>
      <c r="M55" s="82"/>
      <c r="N55" s="83"/>
      <c r="O55" s="493">
        <f>SUM(O19:O51)</f>
        <v>0</v>
      </c>
      <c r="P55" s="494"/>
      <c r="V55" s="126" t="s">
        <v>148</v>
      </c>
    </row>
    <row r="56" spans="1:23" ht="6" customHeight="1" thickTop="1" x14ac:dyDescent="0.25">
      <c r="A56" s="4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84"/>
      <c r="P56" s="84"/>
      <c r="V56" s="126" t="s">
        <v>148</v>
      </c>
    </row>
    <row r="57" spans="1:23" ht="13" x14ac:dyDescent="0.3">
      <c r="A57" s="48"/>
      <c r="B57" s="38"/>
      <c r="C57" s="85"/>
      <c r="D57" s="85"/>
      <c r="E57" s="85"/>
      <c r="F57" s="85"/>
      <c r="G57" s="85"/>
      <c r="H57" s="85"/>
      <c r="I57" s="39" t="s">
        <v>41</v>
      </c>
      <c r="J57" s="38"/>
      <c r="K57" s="38"/>
      <c r="L57" s="38"/>
      <c r="M57" s="38"/>
      <c r="N57" s="473" t="s">
        <v>2</v>
      </c>
      <c r="O57" s="473"/>
      <c r="P57" s="473"/>
      <c r="V57" s="126" t="s">
        <v>148</v>
      </c>
    </row>
    <row r="58" spans="1:23" x14ac:dyDescent="0.25">
      <c r="A58" s="48"/>
      <c r="B58" s="38"/>
      <c r="C58" s="85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V58" s="126" t="s">
        <v>148</v>
      </c>
    </row>
    <row r="59" spans="1:23" ht="13" x14ac:dyDescent="0.3">
      <c r="A59" s="48"/>
      <c r="B59" s="85" t="s">
        <v>119</v>
      </c>
      <c r="C59" s="38"/>
      <c r="D59" s="85"/>
      <c r="E59" s="85"/>
      <c r="F59" s="85"/>
      <c r="G59" s="111">
        <v>0</v>
      </c>
      <c r="H59" s="85"/>
      <c r="I59" s="55" t="s">
        <v>47</v>
      </c>
      <c r="J59" s="39" t="s">
        <v>24</v>
      </c>
      <c r="K59" s="39"/>
      <c r="L59" s="55"/>
      <c r="M59" s="55" t="s">
        <v>46</v>
      </c>
      <c r="N59" s="490">
        <f>E55</f>
        <v>900000</v>
      </c>
      <c r="O59" s="490"/>
      <c r="P59" s="490"/>
      <c r="V59" s="126" t="s">
        <v>148</v>
      </c>
    </row>
    <row r="60" spans="1:23" ht="13" x14ac:dyDescent="0.3">
      <c r="A60" s="48"/>
      <c r="B60" s="85" t="s">
        <v>120</v>
      </c>
      <c r="C60" s="38"/>
      <c r="D60" s="38"/>
      <c r="E60" s="38"/>
      <c r="F60" s="38"/>
      <c r="G60" s="111">
        <v>0</v>
      </c>
      <c r="H60" s="38"/>
      <c r="I60" s="55" t="s">
        <v>48</v>
      </c>
      <c r="J60" s="39" t="s">
        <v>25</v>
      </c>
      <c r="K60" s="39"/>
      <c r="L60" s="39"/>
      <c r="M60" s="55" t="s">
        <v>46</v>
      </c>
      <c r="N60" s="489"/>
      <c r="O60" s="489"/>
      <c r="P60" s="489"/>
      <c r="V60" s="126" t="s">
        <v>148</v>
      </c>
    </row>
    <row r="61" spans="1:23" ht="13" x14ac:dyDescent="0.3">
      <c r="A61" s="48"/>
      <c r="B61" s="38"/>
      <c r="C61" s="38"/>
      <c r="D61" s="38"/>
      <c r="E61" s="38"/>
      <c r="F61" s="38"/>
      <c r="G61" s="114"/>
      <c r="H61" s="38"/>
      <c r="I61" s="55" t="s">
        <v>49</v>
      </c>
      <c r="J61" s="39" t="s">
        <v>42</v>
      </c>
      <c r="K61" s="39"/>
      <c r="L61" s="39"/>
      <c r="M61" s="55" t="s">
        <v>46</v>
      </c>
      <c r="N61" s="489"/>
      <c r="O61" s="489"/>
      <c r="P61" s="489"/>
      <c r="V61" s="126" t="s">
        <v>148</v>
      </c>
    </row>
    <row r="62" spans="1:23" ht="13" x14ac:dyDescent="0.3">
      <c r="A62" s="48"/>
      <c r="B62" s="85" t="s">
        <v>121</v>
      </c>
      <c r="C62" s="38"/>
      <c r="D62" s="38"/>
      <c r="E62" s="38"/>
      <c r="F62" s="38"/>
      <c r="G62" s="114">
        <f>G59-G60</f>
        <v>0</v>
      </c>
      <c r="H62" s="38"/>
      <c r="I62" s="55" t="s">
        <v>50</v>
      </c>
      <c r="J62" s="39" t="s">
        <v>45</v>
      </c>
      <c r="K62" s="39"/>
      <c r="L62" s="39"/>
      <c r="M62" s="55" t="s">
        <v>46</v>
      </c>
      <c r="N62" s="489"/>
      <c r="O62" s="489"/>
      <c r="P62" s="489"/>
      <c r="V62" s="126" t="s">
        <v>148</v>
      </c>
    </row>
    <row r="63" spans="1:23" ht="13" x14ac:dyDescent="0.3">
      <c r="A63" s="48"/>
      <c r="B63" s="38" t="s">
        <v>122</v>
      </c>
      <c r="C63" s="38"/>
      <c r="D63" s="38"/>
      <c r="E63" s="38"/>
      <c r="F63" s="38"/>
      <c r="G63" s="114">
        <f>D55</f>
        <v>90</v>
      </c>
      <c r="H63" s="38"/>
      <c r="I63" s="55" t="s">
        <v>51</v>
      </c>
      <c r="J63" s="39" t="s">
        <v>43</v>
      </c>
      <c r="K63" s="39"/>
      <c r="L63" s="39"/>
      <c r="M63" s="55" t="s">
        <v>46</v>
      </c>
      <c r="N63" s="496">
        <f>'JUL 2023'!E35</f>
        <v>1060000</v>
      </c>
      <c r="O63" s="489"/>
      <c r="P63" s="489"/>
    </row>
    <row r="64" spans="1:23" ht="13" x14ac:dyDescent="0.3">
      <c r="A64" s="48"/>
      <c r="B64" s="38" t="s">
        <v>57</v>
      </c>
      <c r="C64" s="38"/>
      <c r="D64" s="38"/>
      <c r="E64" s="38"/>
      <c r="F64" s="38"/>
      <c r="G64" s="115"/>
      <c r="H64" s="38"/>
      <c r="I64" s="55" t="s">
        <v>52</v>
      </c>
      <c r="J64" s="39" t="s">
        <v>44</v>
      </c>
      <c r="K64" s="39"/>
      <c r="L64" s="39"/>
      <c r="M64" s="55" t="s">
        <v>46</v>
      </c>
      <c r="N64" s="489">
        <f>'JUL 2023'!F35</f>
        <v>54000</v>
      </c>
      <c r="O64" s="489"/>
      <c r="P64" s="489"/>
    </row>
    <row r="65" spans="1:19" ht="13" x14ac:dyDescent="0.3">
      <c r="A65" s="48"/>
      <c r="B65" s="38"/>
      <c r="C65" s="38"/>
      <c r="D65" s="38"/>
      <c r="E65" s="38"/>
      <c r="F65" s="38"/>
      <c r="G65" s="38"/>
      <c r="H65" s="38"/>
      <c r="I65" s="55" t="s">
        <v>53</v>
      </c>
      <c r="J65" s="372" t="s">
        <v>338</v>
      </c>
      <c r="K65" s="39"/>
      <c r="L65" s="39"/>
      <c r="M65" s="55" t="s">
        <v>46</v>
      </c>
      <c r="N65" s="489">
        <f>O55</f>
        <v>0</v>
      </c>
      <c r="O65" s="489"/>
      <c r="P65" s="489"/>
    </row>
    <row r="66" spans="1:19" ht="13.5" thickBot="1" x14ac:dyDescent="0.35">
      <c r="A66" s="48"/>
      <c r="B66" s="38"/>
      <c r="C66" s="38"/>
      <c r="D66" s="38"/>
      <c r="E66" s="38"/>
      <c r="F66" s="38"/>
      <c r="G66" s="119"/>
      <c r="H66" s="38"/>
      <c r="I66" s="38"/>
      <c r="J66" s="39" t="s">
        <v>54</v>
      </c>
      <c r="K66" s="38"/>
      <c r="L66" s="38"/>
      <c r="M66" s="55" t="s">
        <v>46</v>
      </c>
      <c r="N66" s="495">
        <f>SUM(N59:O65)</f>
        <v>2014000</v>
      </c>
      <c r="O66" s="495"/>
      <c r="P66" s="495"/>
      <c r="S66" s="179">
        <f>N66</f>
        <v>2014000</v>
      </c>
    </row>
    <row r="67" spans="1:19" ht="13" thickTop="1" x14ac:dyDescent="0.25">
      <c r="A67" s="48"/>
      <c r="B67" s="38" t="s">
        <v>58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S67" s="60">
        <v>3273500</v>
      </c>
    </row>
    <row r="68" spans="1:19" x14ac:dyDescent="0.25">
      <c r="A68" s="4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</row>
    <row r="69" spans="1:19" ht="13" x14ac:dyDescent="0.3">
      <c r="A69" s="48"/>
      <c r="B69" s="38" t="s">
        <v>59</v>
      </c>
      <c r="C69" s="38"/>
      <c r="D69" s="38"/>
      <c r="E69" s="38"/>
      <c r="F69" s="38"/>
      <c r="G69" s="38"/>
      <c r="H69" s="38"/>
      <c r="I69" s="39" t="s">
        <v>55</v>
      </c>
      <c r="J69" s="38"/>
      <c r="K69" s="38"/>
      <c r="L69" s="38"/>
      <c r="M69" s="38"/>
      <c r="N69" s="56"/>
      <c r="O69" s="56"/>
      <c r="P69" s="56"/>
    </row>
    <row r="70" spans="1:19" ht="13" x14ac:dyDescent="0.3">
      <c r="A70" s="48"/>
      <c r="B70" s="38"/>
      <c r="C70" s="38"/>
      <c r="D70" s="38"/>
      <c r="E70" s="38"/>
      <c r="F70" s="38"/>
      <c r="G70" s="38"/>
      <c r="H70" s="38"/>
      <c r="I70" s="39"/>
      <c r="J70" s="38"/>
      <c r="K70" s="38"/>
      <c r="L70" s="38"/>
      <c r="M70" s="38"/>
      <c r="N70" s="56"/>
      <c r="O70" s="56"/>
      <c r="P70" s="56"/>
    </row>
    <row r="71" spans="1:19" ht="13" x14ac:dyDescent="0.3">
      <c r="A71" s="48"/>
      <c r="B71" s="38"/>
      <c r="C71" s="38"/>
      <c r="D71" s="38"/>
      <c r="E71" s="38"/>
      <c r="F71" s="38"/>
      <c r="G71" s="38"/>
      <c r="H71" s="38"/>
      <c r="I71" s="39" t="s">
        <v>56</v>
      </c>
      <c r="J71" s="38"/>
      <c r="K71" s="38"/>
      <c r="L71" s="38"/>
      <c r="M71" s="38"/>
      <c r="N71" s="56"/>
      <c r="O71" s="56"/>
      <c r="P71" s="56"/>
    </row>
    <row r="72" spans="1:19" ht="13" x14ac:dyDescent="0.3">
      <c r="A72" s="48"/>
      <c r="B72" s="38"/>
      <c r="C72" s="38"/>
      <c r="D72" s="38"/>
      <c r="E72" s="38"/>
      <c r="F72" s="38"/>
      <c r="G72" s="38"/>
      <c r="H72" s="38"/>
      <c r="I72" s="39"/>
      <c r="J72" s="38"/>
      <c r="K72" s="38"/>
      <c r="L72" s="38"/>
      <c r="M72" s="38"/>
      <c r="N72" s="56"/>
      <c r="O72" s="56"/>
      <c r="P72" s="56"/>
    </row>
    <row r="73" spans="1:19" ht="13" x14ac:dyDescent="0.3">
      <c r="A73" s="48"/>
      <c r="B73" s="38"/>
      <c r="C73" s="38"/>
      <c r="D73" s="38"/>
      <c r="E73" s="38"/>
      <c r="F73" s="38"/>
      <c r="G73" s="38"/>
      <c r="H73" s="38"/>
      <c r="I73" s="39"/>
      <c r="J73" s="38"/>
      <c r="K73" s="38"/>
      <c r="L73" s="38"/>
      <c r="M73" s="38"/>
      <c r="N73" s="56"/>
      <c r="O73" s="56"/>
      <c r="P73" s="56"/>
    </row>
    <row r="74" spans="1:19" ht="6" customHeight="1" x14ac:dyDescent="0.3">
      <c r="A74" s="48"/>
      <c r="B74" s="48"/>
      <c r="C74" s="48"/>
      <c r="D74" s="48"/>
      <c r="E74" s="48"/>
      <c r="F74" s="48"/>
      <c r="G74" s="48"/>
      <c r="H74" s="48"/>
      <c r="I74" s="87"/>
      <c r="J74" s="48"/>
      <c r="K74" s="48"/>
      <c r="L74" s="48"/>
      <c r="M74" s="48"/>
      <c r="N74" s="98"/>
      <c r="O74" s="98"/>
      <c r="P74" s="98"/>
    </row>
  </sheetData>
  <mergeCells count="88">
    <mergeCell ref="B55:C55"/>
    <mergeCell ref="O55:P55"/>
    <mergeCell ref="N66:P66"/>
    <mergeCell ref="N63:P63"/>
    <mergeCell ref="N64:P64"/>
    <mergeCell ref="H52:N52"/>
    <mergeCell ref="O52:P52"/>
    <mergeCell ref="N57:P57"/>
    <mergeCell ref="N65:P65"/>
    <mergeCell ref="O53:P53"/>
    <mergeCell ref="H54:N54"/>
    <mergeCell ref="N60:P60"/>
    <mergeCell ref="O54:P54"/>
    <mergeCell ref="N61:P61"/>
    <mergeCell ref="N62:P62"/>
    <mergeCell ref="N59:P59"/>
    <mergeCell ref="H53:N53"/>
    <mergeCell ref="O48:P48"/>
    <mergeCell ref="H49:N49"/>
    <mergeCell ref="O49:P49"/>
    <mergeCell ref="H51:N51"/>
    <mergeCell ref="O42:P42"/>
    <mergeCell ref="H43:N43"/>
    <mergeCell ref="O43:P43"/>
    <mergeCell ref="O51:P51"/>
    <mergeCell ref="H42:N42"/>
    <mergeCell ref="H44:N44"/>
    <mergeCell ref="O44:P44"/>
    <mergeCell ref="H48:N48"/>
    <mergeCell ref="H50:N50"/>
    <mergeCell ref="O50:P50"/>
    <mergeCell ref="H40:N40"/>
    <mergeCell ref="O40:P40"/>
    <mergeCell ref="H41:N41"/>
    <mergeCell ref="O41:P41"/>
    <mergeCell ref="H39:N39"/>
    <mergeCell ref="O39:P39"/>
    <mergeCell ref="H33:N33"/>
    <mergeCell ref="O33:P33"/>
    <mergeCell ref="H34:N34"/>
    <mergeCell ref="O34:P34"/>
    <mergeCell ref="H36:N36"/>
    <mergeCell ref="O36:P36"/>
    <mergeCell ref="H37:N37"/>
    <mergeCell ref="O37:P37"/>
    <mergeCell ref="H38:N38"/>
    <mergeCell ref="O38:P38"/>
    <mergeCell ref="H35:N35"/>
    <mergeCell ref="O35:P35"/>
    <mergeCell ref="H30:N30"/>
    <mergeCell ref="O30:P30"/>
    <mergeCell ref="H31:N31"/>
    <mergeCell ref="O31:P31"/>
    <mergeCell ref="H32:N32"/>
    <mergeCell ref="O32:P32"/>
    <mergeCell ref="H17:N17"/>
    <mergeCell ref="O17:P17"/>
    <mergeCell ref="O22:P22"/>
    <mergeCell ref="H29:N29"/>
    <mergeCell ref="O29:P29"/>
    <mergeCell ref="H24:N24"/>
    <mergeCell ref="O24:P24"/>
    <mergeCell ref="H25:N25"/>
    <mergeCell ref="O25:P25"/>
    <mergeCell ref="H26:N26"/>
    <mergeCell ref="O26:P26"/>
    <mergeCell ref="H27:N27"/>
    <mergeCell ref="O27:P27"/>
    <mergeCell ref="H28:N28"/>
    <mergeCell ref="O28:P28"/>
    <mergeCell ref="H23:N23"/>
    <mergeCell ref="O23:P23"/>
    <mergeCell ref="H18:N18"/>
    <mergeCell ref="H19:N19"/>
    <mergeCell ref="O19:P19"/>
    <mergeCell ref="H21:N21"/>
    <mergeCell ref="O21:P21"/>
    <mergeCell ref="H22:N22"/>
    <mergeCell ref="B5:O5"/>
    <mergeCell ref="N6:P6"/>
    <mergeCell ref="N7:O7"/>
    <mergeCell ref="B10:D10"/>
    <mergeCell ref="I15:O15"/>
    <mergeCell ref="B14:D14"/>
    <mergeCell ref="B15:D15"/>
    <mergeCell ref="B11:D11"/>
    <mergeCell ref="B12:D12"/>
    <mergeCell ref="B13:D13"/>
  </mergeCells>
  <phoneticPr fontId="0" type="noConversion"/>
  <printOptions horizontalCentered="1"/>
  <pageMargins left="0.7" right="0.7" top="0.75" bottom="0.75" header="0.3" footer="0.3"/>
  <pageSetup paperSize="9" scale="76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  <pageSetUpPr fitToPage="1"/>
  </sheetPr>
  <dimension ref="B3:O134"/>
  <sheetViews>
    <sheetView view="pageBreakPreview" topLeftCell="A6" zoomScaleNormal="100" zoomScaleSheetLayoutView="100" workbookViewId="0">
      <selection activeCell="J63" sqref="J63"/>
    </sheetView>
  </sheetViews>
  <sheetFormatPr defaultColWidth="8.81640625" defaultRowHeight="12.5" x14ac:dyDescent="0.25"/>
  <cols>
    <col min="1" max="1" width="0.81640625" style="276" customWidth="1"/>
    <col min="2" max="2" width="9.81640625" style="276" customWidth="1"/>
    <col min="3" max="3" width="22.26953125" style="284" bestFit="1" customWidth="1"/>
    <col min="4" max="4" width="13.26953125" style="285" customWidth="1"/>
    <col min="5" max="5" width="14.453125" style="285" bestFit="1" customWidth="1"/>
    <col min="6" max="6" width="14.81640625" style="286" bestFit="1" customWidth="1"/>
    <col min="7" max="7" width="18.81640625" style="287" bestFit="1" customWidth="1"/>
    <col min="8" max="8" width="21.7265625" style="288" bestFit="1" customWidth="1"/>
    <col min="9" max="9" width="25.81640625" style="285" customWidth="1"/>
    <col min="10" max="10" width="16.26953125" style="276" customWidth="1"/>
    <col min="11" max="11" width="36.1796875" style="284" bestFit="1" customWidth="1"/>
    <col min="12" max="12" width="1.26953125" style="276" customWidth="1"/>
    <col min="13" max="13" width="14" style="277" bestFit="1" customWidth="1"/>
    <col min="14" max="14" width="12.81640625" style="277" bestFit="1" customWidth="1"/>
    <col min="15" max="15" width="11.26953125" style="276" bestFit="1" customWidth="1"/>
    <col min="16" max="256" width="9.1796875" style="276"/>
    <col min="257" max="257" width="0.81640625" style="276" customWidth="1"/>
    <col min="258" max="258" width="9.81640625" style="276" customWidth="1"/>
    <col min="259" max="259" width="20.453125" style="276" bestFit="1" customWidth="1"/>
    <col min="260" max="260" width="13.26953125" style="276" customWidth="1"/>
    <col min="261" max="261" width="14.453125" style="276" bestFit="1" customWidth="1"/>
    <col min="262" max="262" width="14.81640625" style="276" bestFit="1" customWidth="1"/>
    <col min="263" max="263" width="18.81640625" style="276" bestFit="1" customWidth="1"/>
    <col min="264" max="264" width="21.7265625" style="276" bestFit="1" customWidth="1"/>
    <col min="265" max="265" width="25.81640625" style="276" customWidth="1"/>
    <col min="266" max="266" width="16.26953125" style="276" customWidth="1"/>
    <col min="267" max="267" width="33.81640625" style="276" bestFit="1" customWidth="1"/>
    <col min="268" max="268" width="1.26953125" style="276" customWidth="1"/>
    <col min="269" max="269" width="14" style="276" bestFit="1" customWidth="1"/>
    <col min="270" max="270" width="12.81640625" style="276" bestFit="1" customWidth="1"/>
    <col min="271" max="271" width="11.26953125" style="276" bestFit="1" customWidth="1"/>
    <col min="272" max="512" width="9.1796875" style="276"/>
    <col min="513" max="513" width="0.81640625" style="276" customWidth="1"/>
    <col min="514" max="514" width="9.81640625" style="276" customWidth="1"/>
    <col min="515" max="515" width="20.453125" style="276" bestFit="1" customWidth="1"/>
    <col min="516" max="516" width="13.26953125" style="276" customWidth="1"/>
    <col min="517" max="517" width="14.453125" style="276" bestFit="1" customWidth="1"/>
    <col min="518" max="518" width="14.81640625" style="276" bestFit="1" customWidth="1"/>
    <col min="519" max="519" width="18.81640625" style="276" bestFit="1" customWidth="1"/>
    <col min="520" max="520" width="21.7265625" style="276" bestFit="1" customWidth="1"/>
    <col min="521" max="521" width="25.81640625" style="276" customWidth="1"/>
    <col min="522" max="522" width="16.26953125" style="276" customWidth="1"/>
    <col min="523" max="523" width="33.81640625" style="276" bestFit="1" customWidth="1"/>
    <col min="524" max="524" width="1.26953125" style="276" customWidth="1"/>
    <col min="525" max="525" width="14" style="276" bestFit="1" customWidth="1"/>
    <col min="526" max="526" width="12.81640625" style="276" bestFit="1" customWidth="1"/>
    <col min="527" max="527" width="11.26953125" style="276" bestFit="1" customWidth="1"/>
    <col min="528" max="768" width="9.1796875" style="276"/>
    <col min="769" max="769" width="0.81640625" style="276" customWidth="1"/>
    <col min="770" max="770" width="9.81640625" style="276" customWidth="1"/>
    <col min="771" max="771" width="20.453125" style="276" bestFit="1" customWidth="1"/>
    <col min="772" max="772" width="13.26953125" style="276" customWidth="1"/>
    <col min="773" max="773" width="14.453125" style="276" bestFit="1" customWidth="1"/>
    <col min="774" max="774" width="14.81640625" style="276" bestFit="1" customWidth="1"/>
    <col min="775" max="775" width="18.81640625" style="276" bestFit="1" customWidth="1"/>
    <col min="776" max="776" width="21.7265625" style="276" bestFit="1" customWidth="1"/>
    <col min="777" max="777" width="25.81640625" style="276" customWidth="1"/>
    <col min="778" max="778" width="16.26953125" style="276" customWidth="1"/>
    <col min="779" max="779" width="33.81640625" style="276" bestFit="1" customWidth="1"/>
    <col min="780" max="780" width="1.26953125" style="276" customWidth="1"/>
    <col min="781" max="781" width="14" style="276" bestFit="1" customWidth="1"/>
    <col min="782" max="782" width="12.81640625" style="276" bestFit="1" customWidth="1"/>
    <col min="783" max="783" width="11.26953125" style="276" bestFit="1" customWidth="1"/>
    <col min="784" max="1024" width="9.1796875" style="276"/>
    <col min="1025" max="1025" width="0.81640625" style="276" customWidth="1"/>
    <col min="1026" max="1026" width="9.81640625" style="276" customWidth="1"/>
    <col min="1027" max="1027" width="20.453125" style="276" bestFit="1" customWidth="1"/>
    <col min="1028" max="1028" width="13.26953125" style="276" customWidth="1"/>
    <col min="1029" max="1029" width="14.453125" style="276" bestFit="1" customWidth="1"/>
    <col min="1030" max="1030" width="14.81640625" style="276" bestFit="1" customWidth="1"/>
    <col min="1031" max="1031" width="18.81640625" style="276" bestFit="1" customWidth="1"/>
    <col min="1032" max="1032" width="21.7265625" style="276" bestFit="1" customWidth="1"/>
    <col min="1033" max="1033" width="25.81640625" style="276" customWidth="1"/>
    <col min="1034" max="1034" width="16.26953125" style="276" customWidth="1"/>
    <col min="1035" max="1035" width="33.81640625" style="276" bestFit="1" customWidth="1"/>
    <col min="1036" max="1036" width="1.26953125" style="276" customWidth="1"/>
    <col min="1037" max="1037" width="14" style="276" bestFit="1" customWidth="1"/>
    <col min="1038" max="1038" width="12.81640625" style="276" bestFit="1" customWidth="1"/>
    <col min="1039" max="1039" width="11.26953125" style="276" bestFit="1" customWidth="1"/>
    <col min="1040" max="1280" width="9.1796875" style="276"/>
    <col min="1281" max="1281" width="0.81640625" style="276" customWidth="1"/>
    <col min="1282" max="1282" width="9.81640625" style="276" customWidth="1"/>
    <col min="1283" max="1283" width="20.453125" style="276" bestFit="1" customWidth="1"/>
    <col min="1284" max="1284" width="13.26953125" style="276" customWidth="1"/>
    <col min="1285" max="1285" width="14.453125" style="276" bestFit="1" customWidth="1"/>
    <col min="1286" max="1286" width="14.81640625" style="276" bestFit="1" customWidth="1"/>
    <col min="1287" max="1287" width="18.81640625" style="276" bestFit="1" customWidth="1"/>
    <col min="1288" max="1288" width="21.7265625" style="276" bestFit="1" customWidth="1"/>
    <col min="1289" max="1289" width="25.81640625" style="276" customWidth="1"/>
    <col min="1290" max="1290" width="16.26953125" style="276" customWidth="1"/>
    <col min="1291" max="1291" width="33.81640625" style="276" bestFit="1" customWidth="1"/>
    <col min="1292" max="1292" width="1.26953125" style="276" customWidth="1"/>
    <col min="1293" max="1293" width="14" style="276" bestFit="1" customWidth="1"/>
    <col min="1294" max="1294" width="12.81640625" style="276" bestFit="1" customWidth="1"/>
    <col min="1295" max="1295" width="11.26953125" style="276" bestFit="1" customWidth="1"/>
    <col min="1296" max="1536" width="9.1796875" style="276"/>
    <col min="1537" max="1537" width="0.81640625" style="276" customWidth="1"/>
    <col min="1538" max="1538" width="9.81640625" style="276" customWidth="1"/>
    <col min="1539" max="1539" width="20.453125" style="276" bestFit="1" customWidth="1"/>
    <col min="1540" max="1540" width="13.26953125" style="276" customWidth="1"/>
    <col min="1541" max="1541" width="14.453125" style="276" bestFit="1" customWidth="1"/>
    <col min="1542" max="1542" width="14.81640625" style="276" bestFit="1" customWidth="1"/>
    <col min="1543" max="1543" width="18.81640625" style="276" bestFit="1" customWidth="1"/>
    <col min="1544" max="1544" width="21.7265625" style="276" bestFit="1" customWidth="1"/>
    <col min="1545" max="1545" width="25.81640625" style="276" customWidth="1"/>
    <col min="1546" max="1546" width="16.26953125" style="276" customWidth="1"/>
    <col min="1547" max="1547" width="33.81640625" style="276" bestFit="1" customWidth="1"/>
    <col min="1548" max="1548" width="1.26953125" style="276" customWidth="1"/>
    <col min="1549" max="1549" width="14" style="276" bestFit="1" customWidth="1"/>
    <col min="1550" max="1550" width="12.81640625" style="276" bestFit="1" customWidth="1"/>
    <col min="1551" max="1551" width="11.26953125" style="276" bestFit="1" customWidth="1"/>
    <col min="1552" max="1792" width="9.1796875" style="276"/>
    <col min="1793" max="1793" width="0.81640625" style="276" customWidth="1"/>
    <col min="1794" max="1794" width="9.81640625" style="276" customWidth="1"/>
    <col min="1795" max="1795" width="20.453125" style="276" bestFit="1" customWidth="1"/>
    <col min="1796" max="1796" width="13.26953125" style="276" customWidth="1"/>
    <col min="1797" max="1797" width="14.453125" style="276" bestFit="1" customWidth="1"/>
    <col min="1798" max="1798" width="14.81640625" style="276" bestFit="1" customWidth="1"/>
    <col min="1799" max="1799" width="18.81640625" style="276" bestFit="1" customWidth="1"/>
    <col min="1800" max="1800" width="21.7265625" style="276" bestFit="1" customWidth="1"/>
    <col min="1801" max="1801" width="25.81640625" style="276" customWidth="1"/>
    <col min="1802" max="1802" width="16.26953125" style="276" customWidth="1"/>
    <col min="1803" max="1803" width="33.81640625" style="276" bestFit="1" customWidth="1"/>
    <col min="1804" max="1804" width="1.26953125" style="276" customWidth="1"/>
    <col min="1805" max="1805" width="14" style="276" bestFit="1" customWidth="1"/>
    <col min="1806" max="1806" width="12.81640625" style="276" bestFit="1" customWidth="1"/>
    <col min="1807" max="1807" width="11.26953125" style="276" bestFit="1" customWidth="1"/>
    <col min="1808" max="2048" width="9.1796875" style="276"/>
    <col min="2049" max="2049" width="0.81640625" style="276" customWidth="1"/>
    <col min="2050" max="2050" width="9.81640625" style="276" customWidth="1"/>
    <col min="2051" max="2051" width="20.453125" style="276" bestFit="1" customWidth="1"/>
    <col min="2052" max="2052" width="13.26953125" style="276" customWidth="1"/>
    <col min="2053" max="2053" width="14.453125" style="276" bestFit="1" customWidth="1"/>
    <col min="2054" max="2054" width="14.81640625" style="276" bestFit="1" customWidth="1"/>
    <col min="2055" max="2055" width="18.81640625" style="276" bestFit="1" customWidth="1"/>
    <col min="2056" max="2056" width="21.7265625" style="276" bestFit="1" customWidth="1"/>
    <col min="2057" max="2057" width="25.81640625" style="276" customWidth="1"/>
    <col min="2058" max="2058" width="16.26953125" style="276" customWidth="1"/>
    <col min="2059" max="2059" width="33.81640625" style="276" bestFit="1" customWidth="1"/>
    <col min="2060" max="2060" width="1.26953125" style="276" customWidth="1"/>
    <col min="2061" max="2061" width="14" style="276" bestFit="1" customWidth="1"/>
    <col min="2062" max="2062" width="12.81640625" style="276" bestFit="1" customWidth="1"/>
    <col min="2063" max="2063" width="11.26953125" style="276" bestFit="1" customWidth="1"/>
    <col min="2064" max="2304" width="9.1796875" style="276"/>
    <col min="2305" max="2305" width="0.81640625" style="276" customWidth="1"/>
    <col min="2306" max="2306" width="9.81640625" style="276" customWidth="1"/>
    <col min="2307" max="2307" width="20.453125" style="276" bestFit="1" customWidth="1"/>
    <col min="2308" max="2308" width="13.26953125" style="276" customWidth="1"/>
    <col min="2309" max="2309" width="14.453125" style="276" bestFit="1" customWidth="1"/>
    <col min="2310" max="2310" width="14.81640625" style="276" bestFit="1" customWidth="1"/>
    <col min="2311" max="2311" width="18.81640625" style="276" bestFit="1" customWidth="1"/>
    <col min="2312" max="2312" width="21.7265625" style="276" bestFit="1" customWidth="1"/>
    <col min="2313" max="2313" width="25.81640625" style="276" customWidth="1"/>
    <col min="2314" max="2314" width="16.26953125" style="276" customWidth="1"/>
    <col min="2315" max="2315" width="33.81640625" style="276" bestFit="1" customWidth="1"/>
    <col min="2316" max="2316" width="1.26953125" style="276" customWidth="1"/>
    <col min="2317" max="2317" width="14" style="276" bestFit="1" customWidth="1"/>
    <col min="2318" max="2318" width="12.81640625" style="276" bestFit="1" customWidth="1"/>
    <col min="2319" max="2319" width="11.26953125" style="276" bestFit="1" customWidth="1"/>
    <col min="2320" max="2560" width="9.1796875" style="276"/>
    <col min="2561" max="2561" width="0.81640625" style="276" customWidth="1"/>
    <col min="2562" max="2562" width="9.81640625" style="276" customWidth="1"/>
    <col min="2563" max="2563" width="20.453125" style="276" bestFit="1" customWidth="1"/>
    <col min="2564" max="2564" width="13.26953125" style="276" customWidth="1"/>
    <col min="2565" max="2565" width="14.453125" style="276" bestFit="1" customWidth="1"/>
    <col min="2566" max="2566" width="14.81640625" style="276" bestFit="1" customWidth="1"/>
    <col min="2567" max="2567" width="18.81640625" style="276" bestFit="1" customWidth="1"/>
    <col min="2568" max="2568" width="21.7265625" style="276" bestFit="1" customWidth="1"/>
    <col min="2569" max="2569" width="25.81640625" style="276" customWidth="1"/>
    <col min="2570" max="2570" width="16.26953125" style="276" customWidth="1"/>
    <col min="2571" max="2571" width="33.81640625" style="276" bestFit="1" customWidth="1"/>
    <col min="2572" max="2572" width="1.26953125" style="276" customWidth="1"/>
    <col min="2573" max="2573" width="14" style="276" bestFit="1" customWidth="1"/>
    <col min="2574" max="2574" width="12.81640625" style="276" bestFit="1" customWidth="1"/>
    <col min="2575" max="2575" width="11.26953125" style="276" bestFit="1" customWidth="1"/>
    <col min="2576" max="2816" width="9.1796875" style="276"/>
    <col min="2817" max="2817" width="0.81640625" style="276" customWidth="1"/>
    <col min="2818" max="2818" width="9.81640625" style="276" customWidth="1"/>
    <col min="2819" max="2819" width="20.453125" style="276" bestFit="1" customWidth="1"/>
    <col min="2820" max="2820" width="13.26953125" style="276" customWidth="1"/>
    <col min="2821" max="2821" width="14.453125" style="276" bestFit="1" customWidth="1"/>
    <col min="2822" max="2822" width="14.81640625" style="276" bestFit="1" customWidth="1"/>
    <col min="2823" max="2823" width="18.81640625" style="276" bestFit="1" customWidth="1"/>
    <col min="2824" max="2824" width="21.7265625" style="276" bestFit="1" customWidth="1"/>
    <col min="2825" max="2825" width="25.81640625" style="276" customWidth="1"/>
    <col min="2826" max="2826" width="16.26953125" style="276" customWidth="1"/>
    <col min="2827" max="2827" width="33.81640625" style="276" bestFit="1" customWidth="1"/>
    <col min="2828" max="2828" width="1.26953125" style="276" customWidth="1"/>
    <col min="2829" max="2829" width="14" style="276" bestFit="1" customWidth="1"/>
    <col min="2830" max="2830" width="12.81640625" style="276" bestFit="1" customWidth="1"/>
    <col min="2831" max="2831" width="11.26953125" style="276" bestFit="1" customWidth="1"/>
    <col min="2832" max="3072" width="9.1796875" style="276"/>
    <col min="3073" max="3073" width="0.81640625" style="276" customWidth="1"/>
    <col min="3074" max="3074" width="9.81640625" style="276" customWidth="1"/>
    <col min="3075" max="3075" width="20.453125" style="276" bestFit="1" customWidth="1"/>
    <col min="3076" max="3076" width="13.26953125" style="276" customWidth="1"/>
    <col min="3077" max="3077" width="14.453125" style="276" bestFit="1" customWidth="1"/>
    <col min="3078" max="3078" width="14.81640625" style="276" bestFit="1" customWidth="1"/>
    <col min="3079" max="3079" width="18.81640625" style="276" bestFit="1" customWidth="1"/>
    <col min="3080" max="3080" width="21.7265625" style="276" bestFit="1" customWidth="1"/>
    <col min="3081" max="3081" width="25.81640625" style="276" customWidth="1"/>
    <col min="3082" max="3082" width="16.26953125" style="276" customWidth="1"/>
    <col min="3083" max="3083" width="33.81640625" style="276" bestFit="1" customWidth="1"/>
    <col min="3084" max="3084" width="1.26953125" style="276" customWidth="1"/>
    <col min="3085" max="3085" width="14" style="276" bestFit="1" customWidth="1"/>
    <col min="3086" max="3086" width="12.81640625" style="276" bestFit="1" customWidth="1"/>
    <col min="3087" max="3087" width="11.26953125" style="276" bestFit="1" customWidth="1"/>
    <col min="3088" max="3328" width="9.1796875" style="276"/>
    <col min="3329" max="3329" width="0.81640625" style="276" customWidth="1"/>
    <col min="3330" max="3330" width="9.81640625" style="276" customWidth="1"/>
    <col min="3331" max="3331" width="20.453125" style="276" bestFit="1" customWidth="1"/>
    <col min="3332" max="3332" width="13.26953125" style="276" customWidth="1"/>
    <col min="3333" max="3333" width="14.453125" style="276" bestFit="1" customWidth="1"/>
    <col min="3334" max="3334" width="14.81640625" style="276" bestFit="1" customWidth="1"/>
    <col min="3335" max="3335" width="18.81640625" style="276" bestFit="1" customWidth="1"/>
    <col min="3336" max="3336" width="21.7265625" style="276" bestFit="1" customWidth="1"/>
    <col min="3337" max="3337" width="25.81640625" style="276" customWidth="1"/>
    <col min="3338" max="3338" width="16.26953125" style="276" customWidth="1"/>
    <col min="3339" max="3339" width="33.81640625" style="276" bestFit="1" customWidth="1"/>
    <col min="3340" max="3340" width="1.26953125" style="276" customWidth="1"/>
    <col min="3341" max="3341" width="14" style="276" bestFit="1" customWidth="1"/>
    <col min="3342" max="3342" width="12.81640625" style="276" bestFit="1" customWidth="1"/>
    <col min="3343" max="3343" width="11.26953125" style="276" bestFit="1" customWidth="1"/>
    <col min="3344" max="3584" width="9.1796875" style="276"/>
    <col min="3585" max="3585" width="0.81640625" style="276" customWidth="1"/>
    <col min="3586" max="3586" width="9.81640625" style="276" customWidth="1"/>
    <col min="3587" max="3587" width="20.453125" style="276" bestFit="1" customWidth="1"/>
    <col min="3588" max="3588" width="13.26953125" style="276" customWidth="1"/>
    <col min="3589" max="3589" width="14.453125" style="276" bestFit="1" customWidth="1"/>
    <col min="3590" max="3590" width="14.81640625" style="276" bestFit="1" customWidth="1"/>
    <col min="3591" max="3591" width="18.81640625" style="276" bestFit="1" customWidth="1"/>
    <col min="3592" max="3592" width="21.7265625" style="276" bestFit="1" customWidth="1"/>
    <col min="3593" max="3593" width="25.81640625" style="276" customWidth="1"/>
    <col min="3594" max="3594" width="16.26953125" style="276" customWidth="1"/>
    <col min="3595" max="3595" width="33.81640625" style="276" bestFit="1" customWidth="1"/>
    <col min="3596" max="3596" width="1.26953125" style="276" customWidth="1"/>
    <col min="3597" max="3597" width="14" style="276" bestFit="1" customWidth="1"/>
    <col min="3598" max="3598" width="12.81640625" style="276" bestFit="1" customWidth="1"/>
    <col min="3599" max="3599" width="11.26953125" style="276" bestFit="1" customWidth="1"/>
    <col min="3600" max="3840" width="9.1796875" style="276"/>
    <col min="3841" max="3841" width="0.81640625" style="276" customWidth="1"/>
    <col min="3842" max="3842" width="9.81640625" style="276" customWidth="1"/>
    <col min="3843" max="3843" width="20.453125" style="276" bestFit="1" customWidth="1"/>
    <col min="3844" max="3844" width="13.26953125" style="276" customWidth="1"/>
    <col min="3845" max="3845" width="14.453125" style="276" bestFit="1" customWidth="1"/>
    <col min="3846" max="3846" width="14.81640625" style="276" bestFit="1" customWidth="1"/>
    <col min="3847" max="3847" width="18.81640625" style="276" bestFit="1" customWidth="1"/>
    <col min="3848" max="3848" width="21.7265625" style="276" bestFit="1" customWidth="1"/>
    <col min="3849" max="3849" width="25.81640625" style="276" customWidth="1"/>
    <col min="3850" max="3850" width="16.26953125" style="276" customWidth="1"/>
    <col min="3851" max="3851" width="33.81640625" style="276" bestFit="1" customWidth="1"/>
    <col min="3852" max="3852" width="1.26953125" style="276" customWidth="1"/>
    <col min="3853" max="3853" width="14" style="276" bestFit="1" customWidth="1"/>
    <col min="3854" max="3854" width="12.81640625" style="276" bestFit="1" customWidth="1"/>
    <col min="3855" max="3855" width="11.26953125" style="276" bestFit="1" customWidth="1"/>
    <col min="3856" max="4096" width="9.1796875" style="276"/>
    <col min="4097" max="4097" width="0.81640625" style="276" customWidth="1"/>
    <col min="4098" max="4098" width="9.81640625" style="276" customWidth="1"/>
    <col min="4099" max="4099" width="20.453125" style="276" bestFit="1" customWidth="1"/>
    <col min="4100" max="4100" width="13.26953125" style="276" customWidth="1"/>
    <col min="4101" max="4101" width="14.453125" style="276" bestFit="1" customWidth="1"/>
    <col min="4102" max="4102" width="14.81640625" style="276" bestFit="1" customWidth="1"/>
    <col min="4103" max="4103" width="18.81640625" style="276" bestFit="1" customWidth="1"/>
    <col min="4104" max="4104" width="21.7265625" style="276" bestFit="1" customWidth="1"/>
    <col min="4105" max="4105" width="25.81640625" style="276" customWidth="1"/>
    <col min="4106" max="4106" width="16.26953125" style="276" customWidth="1"/>
    <col min="4107" max="4107" width="33.81640625" style="276" bestFit="1" customWidth="1"/>
    <col min="4108" max="4108" width="1.26953125" style="276" customWidth="1"/>
    <col min="4109" max="4109" width="14" style="276" bestFit="1" customWidth="1"/>
    <col min="4110" max="4110" width="12.81640625" style="276" bestFit="1" customWidth="1"/>
    <col min="4111" max="4111" width="11.26953125" style="276" bestFit="1" customWidth="1"/>
    <col min="4112" max="4352" width="9.1796875" style="276"/>
    <col min="4353" max="4353" width="0.81640625" style="276" customWidth="1"/>
    <col min="4354" max="4354" width="9.81640625" style="276" customWidth="1"/>
    <col min="4355" max="4355" width="20.453125" style="276" bestFit="1" customWidth="1"/>
    <col min="4356" max="4356" width="13.26953125" style="276" customWidth="1"/>
    <col min="4357" max="4357" width="14.453125" style="276" bestFit="1" customWidth="1"/>
    <col min="4358" max="4358" width="14.81640625" style="276" bestFit="1" customWidth="1"/>
    <col min="4359" max="4359" width="18.81640625" style="276" bestFit="1" customWidth="1"/>
    <col min="4360" max="4360" width="21.7265625" style="276" bestFit="1" customWidth="1"/>
    <col min="4361" max="4361" width="25.81640625" style="276" customWidth="1"/>
    <col min="4362" max="4362" width="16.26953125" style="276" customWidth="1"/>
    <col min="4363" max="4363" width="33.81640625" style="276" bestFit="1" customWidth="1"/>
    <col min="4364" max="4364" width="1.26953125" style="276" customWidth="1"/>
    <col min="4365" max="4365" width="14" style="276" bestFit="1" customWidth="1"/>
    <col min="4366" max="4366" width="12.81640625" style="276" bestFit="1" customWidth="1"/>
    <col min="4367" max="4367" width="11.26953125" style="276" bestFit="1" customWidth="1"/>
    <col min="4368" max="4608" width="9.1796875" style="276"/>
    <col min="4609" max="4609" width="0.81640625" style="276" customWidth="1"/>
    <col min="4610" max="4610" width="9.81640625" style="276" customWidth="1"/>
    <col min="4611" max="4611" width="20.453125" style="276" bestFit="1" customWidth="1"/>
    <col min="4612" max="4612" width="13.26953125" style="276" customWidth="1"/>
    <col min="4613" max="4613" width="14.453125" style="276" bestFit="1" customWidth="1"/>
    <col min="4614" max="4614" width="14.81640625" style="276" bestFit="1" customWidth="1"/>
    <col min="4615" max="4615" width="18.81640625" style="276" bestFit="1" customWidth="1"/>
    <col min="4616" max="4616" width="21.7265625" style="276" bestFit="1" customWidth="1"/>
    <col min="4617" max="4617" width="25.81640625" style="276" customWidth="1"/>
    <col min="4618" max="4618" width="16.26953125" style="276" customWidth="1"/>
    <col min="4619" max="4619" width="33.81640625" style="276" bestFit="1" customWidth="1"/>
    <col min="4620" max="4620" width="1.26953125" style="276" customWidth="1"/>
    <col min="4621" max="4621" width="14" style="276" bestFit="1" customWidth="1"/>
    <col min="4622" max="4622" width="12.81640625" style="276" bestFit="1" customWidth="1"/>
    <col min="4623" max="4623" width="11.26953125" style="276" bestFit="1" customWidth="1"/>
    <col min="4624" max="4864" width="9.1796875" style="276"/>
    <col min="4865" max="4865" width="0.81640625" style="276" customWidth="1"/>
    <col min="4866" max="4866" width="9.81640625" style="276" customWidth="1"/>
    <col min="4867" max="4867" width="20.453125" style="276" bestFit="1" customWidth="1"/>
    <col min="4868" max="4868" width="13.26953125" style="276" customWidth="1"/>
    <col min="4869" max="4869" width="14.453125" style="276" bestFit="1" customWidth="1"/>
    <col min="4870" max="4870" width="14.81640625" style="276" bestFit="1" customWidth="1"/>
    <col min="4871" max="4871" width="18.81640625" style="276" bestFit="1" customWidth="1"/>
    <col min="4872" max="4872" width="21.7265625" style="276" bestFit="1" customWidth="1"/>
    <col min="4873" max="4873" width="25.81640625" style="276" customWidth="1"/>
    <col min="4874" max="4874" width="16.26953125" style="276" customWidth="1"/>
    <col min="4875" max="4875" width="33.81640625" style="276" bestFit="1" customWidth="1"/>
    <col min="4876" max="4876" width="1.26953125" style="276" customWidth="1"/>
    <col min="4877" max="4877" width="14" style="276" bestFit="1" customWidth="1"/>
    <col min="4878" max="4878" width="12.81640625" style="276" bestFit="1" customWidth="1"/>
    <col min="4879" max="4879" width="11.26953125" style="276" bestFit="1" customWidth="1"/>
    <col min="4880" max="5120" width="9.1796875" style="276"/>
    <col min="5121" max="5121" width="0.81640625" style="276" customWidth="1"/>
    <col min="5122" max="5122" width="9.81640625" style="276" customWidth="1"/>
    <col min="5123" max="5123" width="20.453125" style="276" bestFit="1" customWidth="1"/>
    <col min="5124" max="5124" width="13.26953125" style="276" customWidth="1"/>
    <col min="5125" max="5125" width="14.453125" style="276" bestFit="1" customWidth="1"/>
    <col min="5126" max="5126" width="14.81640625" style="276" bestFit="1" customWidth="1"/>
    <col min="5127" max="5127" width="18.81640625" style="276" bestFit="1" customWidth="1"/>
    <col min="5128" max="5128" width="21.7265625" style="276" bestFit="1" customWidth="1"/>
    <col min="5129" max="5129" width="25.81640625" style="276" customWidth="1"/>
    <col min="5130" max="5130" width="16.26953125" style="276" customWidth="1"/>
    <col min="5131" max="5131" width="33.81640625" style="276" bestFit="1" customWidth="1"/>
    <col min="5132" max="5132" width="1.26953125" style="276" customWidth="1"/>
    <col min="5133" max="5133" width="14" style="276" bestFit="1" customWidth="1"/>
    <col min="5134" max="5134" width="12.81640625" style="276" bestFit="1" customWidth="1"/>
    <col min="5135" max="5135" width="11.26953125" style="276" bestFit="1" customWidth="1"/>
    <col min="5136" max="5376" width="9.1796875" style="276"/>
    <col min="5377" max="5377" width="0.81640625" style="276" customWidth="1"/>
    <col min="5378" max="5378" width="9.81640625" style="276" customWidth="1"/>
    <col min="5379" max="5379" width="20.453125" style="276" bestFit="1" customWidth="1"/>
    <col min="5380" max="5380" width="13.26953125" style="276" customWidth="1"/>
    <col min="5381" max="5381" width="14.453125" style="276" bestFit="1" customWidth="1"/>
    <col min="5382" max="5382" width="14.81640625" style="276" bestFit="1" customWidth="1"/>
    <col min="5383" max="5383" width="18.81640625" style="276" bestFit="1" customWidth="1"/>
    <col min="5384" max="5384" width="21.7265625" style="276" bestFit="1" customWidth="1"/>
    <col min="5385" max="5385" width="25.81640625" style="276" customWidth="1"/>
    <col min="5386" max="5386" width="16.26953125" style="276" customWidth="1"/>
    <col min="5387" max="5387" width="33.81640625" style="276" bestFit="1" customWidth="1"/>
    <col min="5388" max="5388" width="1.26953125" style="276" customWidth="1"/>
    <col min="5389" max="5389" width="14" style="276" bestFit="1" customWidth="1"/>
    <col min="5390" max="5390" width="12.81640625" style="276" bestFit="1" customWidth="1"/>
    <col min="5391" max="5391" width="11.26953125" style="276" bestFit="1" customWidth="1"/>
    <col min="5392" max="5632" width="9.1796875" style="276"/>
    <col min="5633" max="5633" width="0.81640625" style="276" customWidth="1"/>
    <col min="5634" max="5634" width="9.81640625" style="276" customWidth="1"/>
    <col min="5635" max="5635" width="20.453125" style="276" bestFit="1" customWidth="1"/>
    <col min="5636" max="5636" width="13.26953125" style="276" customWidth="1"/>
    <col min="5637" max="5637" width="14.453125" style="276" bestFit="1" customWidth="1"/>
    <col min="5638" max="5638" width="14.81640625" style="276" bestFit="1" customWidth="1"/>
    <col min="5639" max="5639" width="18.81640625" style="276" bestFit="1" customWidth="1"/>
    <col min="5640" max="5640" width="21.7265625" style="276" bestFit="1" customWidth="1"/>
    <col min="5641" max="5641" width="25.81640625" style="276" customWidth="1"/>
    <col min="5642" max="5642" width="16.26953125" style="276" customWidth="1"/>
    <col min="5643" max="5643" width="33.81640625" style="276" bestFit="1" customWidth="1"/>
    <col min="5644" max="5644" width="1.26953125" style="276" customWidth="1"/>
    <col min="5645" max="5645" width="14" style="276" bestFit="1" customWidth="1"/>
    <col min="5646" max="5646" width="12.81640625" style="276" bestFit="1" customWidth="1"/>
    <col min="5647" max="5647" width="11.26953125" style="276" bestFit="1" customWidth="1"/>
    <col min="5648" max="5888" width="9.1796875" style="276"/>
    <col min="5889" max="5889" width="0.81640625" style="276" customWidth="1"/>
    <col min="5890" max="5890" width="9.81640625" style="276" customWidth="1"/>
    <col min="5891" max="5891" width="20.453125" style="276" bestFit="1" customWidth="1"/>
    <col min="5892" max="5892" width="13.26953125" style="276" customWidth="1"/>
    <col min="5893" max="5893" width="14.453125" style="276" bestFit="1" customWidth="1"/>
    <col min="5894" max="5894" width="14.81640625" style="276" bestFit="1" customWidth="1"/>
    <col min="5895" max="5895" width="18.81640625" style="276" bestFit="1" customWidth="1"/>
    <col min="5896" max="5896" width="21.7265625" style="276" bestFit="1" customWidth="1"/>
    <col min="5897" max="5897" width="25.81640625" style="276" customWidth="1"/>
    <col min="5898" max="5898" width="16.26953125" style="276" customWidth="1"/>
    <col min="5899" max="5899" width="33.81640625" style="276" bestFit="1" customWidth="1"/>
    <col min="5900" max="5900" width="1.26953125" style="276" customWidth="1"/>
    <col min="5901" max="5901" width="14" style="276" bestFit="1" customWidth="1"/>
    <col min="5902" max="5902" width="12.81640625" style="276" bestFit="1" customWidth="1"/>
    <col min="5903" max="5903" width="11.26953125" style="276" bestFit="1" customWidth="1"/>
    <col min="5904" max="6144" width="9.1796875" style="276"/>
    <col min="6145" max="6145" width="0.81640625" style="276" customWidth="1"/>
    <col min="6146" max="6146" width="9.81640625" style="276" customWidth="1"/>
    <col min="6147" max="6147" width="20.453125" style="276" bestFit="1" customWidth="1"/>
    <col min="6148" max="6148" width="13.26953125" style="276" customWidth="1"/>
    <col min="6149" max="6149" width="14.453125" style="276" bestFit="1" customWidth="1"/>
    <col min="6150" max="6150" width="14.81640625" style="276" bestFit="1" customWidth="1"/>
    <col min="6151" max="6151" width="18.81640625" style="276" bestFit="1" customWidth="1"/>
    <col min="6152" max="6152" width="21.7265625" style="276" bestFit="1" customWidth="1"/>
    <col min="6153" max="6153" width="25.81640625" style="276" customWidth="1"/>
    <col min="6154" max="6154" width="16.26953125" style="276" customWidth="1"/>
    <col min="6155" max="6155" width="33.81640625" style="276" bestFit="1" customWidth="1"/>
    <col min="6156" max="6156" width="1.26953125" style="276" customWidth="1"/>
    <col min="6157" max="6157" width="14" style="276" bestFit="1" customWidth="1"/>
    <col min="6158" max="6158" width="12.81640625" style="276" bestFit="1" customWidth="1"/>
    <col min="6159" max="6159" width="11.26953125" style="276" bestFit="1" customWidth="1"/>
    <col min="6160" max="6400" width="9.1796875" style="276"/>
    <col min="6401" max="6401" width="0.81640625" style="276" customWidth="1"/>
    <col min="6402" max="6402" width="9.81640625" style="276" customWidth="1"/>
    <col min="6403" max="6403" width="20.453125" style="276" bestFit="1" customWidth="1"/>
    <col min="6404" max="6404" width="13.26953125" style="276" customWidth="1"/>
    <col min="6405" max="6405" width="14.453125" style="276" bestFit="1" customWidth="1"/>
    <col min="6406" max="6406" width="14.81640625" style="276" bestFit="1" customWidth="1"/>
    <col min="6407" max="6407" width="18.81640625" style="276" bestFit="1" customWidth="1"/>
    <col min="6408" max="6408" width="21.7265625" style="276" bestFit="1" customWidth="1"/>
    <col min="6409" max="6409" width="25.81640625" style="276" customWidth="1"/>
    <col min="6410" max="6410" width="16.26953125" style="276" customWidth="1"/>
    <col min="6411" max="6411" width="33.81640625" style="276" bestFit="1" customWidth="1"/>
    <col min="6412" max="6412" width="1.26953125" style="276" customWidth="1"/>
    <col min="6413" max="6413" width="14" style="276" bestFit="1" customWidth="1"/>
    <col min="6414" max="6414" width="12.81640625" style="276" bestFit="1" customWidth="1"/>
    <col min="6415" max="6415" width="11.26953125" style="276" bestFit="1" customWidth="1"/>
    <col min="6416" max="6656" width="9.1796875" style="276"/>
    <col min="6657" max="6657" width="0.81640625" style="276" customWidth="1"/>
    <col min="6658" max="6658" width="9.81640625" style="276" customWidth="1"/>
    <col min="6659" max="6659" width="20.453125" style="276" bestFit="1" customWidth="1"/>
    <col min="6660" max="6660" width="13.26953125" style="276" customWidth="1"/>
    <col min="6661" max="6661" width="14.453125" style="276" bestFit="1" customWidth="1"/>
    <col min="6662" max="6662" width="14.81640625" style="276" bestFit="1" customWidth="1"/>
    <col min="6663" max="6663" width="18.81640625" style="276" bestFit="1" customWidth="1"/>
    <col min="6664" max="6664" width="21.7265625" style="276" bestFit="1" customWidth="1"/>
    <col min="6665" max="6665" width="25.81640625" style="276" customWidth="1"/>
    <col min="6666" max="6666" width="16.26953125" style="276" customWidth="1"/>
    <col min="6667" max="6667" width="33.81640625" style="276" bestFit="1" customWidth="1"/>
    <col min="6668" max="6668" width="1.26953125" style="276" customWidth="1"/>
    <col min="6669" max="6669" width="14" style="276" bestFit="1" customWidth="1"/>
    <col min="6670" max="6670" width="12.81640625" style="276" bestFit="1" customWidth="1"/>
    <col min="6671" max="6671" width="11.26953125" style="276" bestFit="1" customWidth="1"/>
    <col min="6672" max="6912" width="9.1796875" style="276"/>
    <col min="6913" max="6913" width="0.81640625" style="276" customWidth="1"/>
    <col min="6914" max="6914" width="9.81640625" style="276" customWidth="1"/>
    <col min="6915" max="6915" width="20.453125" style="276" bestFit="1" customWidth="1"/>
    <col min="6916" max="6916" width="13.26953125" style="276" customWidth="1"/>
    <col min="6917" max="6917" width="14.453125" style="276" bestFit="1" customWidth="1"/>
    <col min="6918" max="6918" width="14.81640625" style="276" bestFit="1" customWidth="1"/>
    <col min="6919" max="6919" width="18.81640625" style="276" bestFit="1" customWidth="1"/>
    <col min="6920" max="6920" width="21.7265625" style="276" bestFit="1" customWidth="1"/>
    <col min="6921" max="6921" width="25.81640625" style="276" customWidth="1"/>
    <col min="6922" max="6922" width="16.26953125" style="276" customWidth="1"/>
    <col min="6923" max="6923" width="33.81640625" style="276" bestFit="1" customWidth="1"/>
    <col min="6924" max="6924" width="1.26953125" style="276" customWidth="1"/>
    <col min="6925" max="6925" width="14" style="276" bestFit="1" customWidth="1"/>
    <col min="6926" max="6926" width="12.81640625" style="276" bestFit="1" customWidth="1"/>
    <col min="6927" max="6927" width="11.26953125" style="276" bestFit="1" customWidth="1"/>
    <col min="6928" max="7168" width="9.1796875" style="276"/>
    <col min="7169" max="7169" width="0.81640625" style="276" customWidth="1"/>
    <col min="7170" max="7170" width="9.81640625" style="276" customWidth="1"/>
    <col min="7171" max="7171" width="20.453125" style="276" bestFit="1" customWidth="1"/>
    <col min="7172" max="7172" width="13.26953125" style="276" customWidth="1"/>
    <col min="7173" max="7173" width="14.453125" style="276" bestFit="1" customWidth="1"/>
    <col min="7174" max="7174" width="14.81640625" style="276" bestFit="1" customWidth="1"/>
    <col min="7175" max="7175" width="18.81640625" style="276" bestFit="1" customWidth="1"/>
    <col min="7176" max="7176" width="21.7265625" style="276" bestFit="1" customWidth="1"/>
    <col min="7177" max="7177" width="25.81640625" style="276" customWidth="1"/>
    <col min="7178" max="7178" width="16.26953125" style="276" customWidth="1"/>
    <col min="7179" max="7179" width="33.81640625" style="276" bestFit="1" customWidth="1"/>
    <col min="7180" max="7180" width="1.26953125" style="276" customWidth="1"/>
    <col min="7181" max="7181" width="14" style="276" bestFit="1" customWidth="1"/>
    <col min="7182" max="7182" width="12.81640625" style="276" bestFit="1" customWidth="1"/>
    <col min="7183" max="7183" width="11.26953125" style="276" bestFit="1" customWidth="1"/>
    <col min="7184" max="7424" width="9.1796875" style="276"/>
    <col min="7425" max="7425" width="0.81640625" style="276" customWidth="1"/>
    <col min="7426" max="7426" width="9.81640625" style="276" customWidth="1"/>
    <col min="7427" max="7427" width="20.453125" style="276" bestFit="1" customWidth="1"/>
    <col min="7428" max="7428" width="13.26953125" style="276" customWidth="1"/>
    <col min="7429" max="7429" width="14.453125" style="276" bestFit="1" customWidth="1"/>
    <col min="7430" max="7430" width="14.81640625" style="276" bestFit="1" customWidth="1"/>
    <col min="7431" max="7431" width="18.81640625" style="276" bestFit="1" customWidth="1"/>
    <col min="7432" max="7432" width="21.7265625" style="276" bestFit="1" customWidth="1"/>
    <col min="7433" max="7433" width="25.81640625" style="276" customWidth="1"/>
    <col min="7434" max="7434" width="16.26953125" style="276" customWidth="1"/>
    <col min="7435" max="7435" width="33.81640625" style="276" bestFit="1" customWidth="1"/>
    <col min="7436" max="7436" width="1.26953125" style="276" customWidth="1"/>
    <col min="7437" max="7437" width="14" style="276" bestFit="1" customWidth="1"/>
    <col min="7438" max="7438" width="12.81640625" style="276" bestFit="1" customWidth="1"/>
    <col min="7439" max="7439" width="11.26953125" style="276" bestFit="1" customWidth="1"/>
    <col min="7440" max="7680" width="9.1796875" style="276"/>
    <col min="7681" max="7681" width="0.81640625" style="276" customWidth="1"/>
    <col min="7682" max="7682" width="9.81640625" style="276" customWidth="1"/>
    <col min="7683" max="7683" width="20.453125" style="276" bestFit="1" customWidth="1"/>
    <col min="7684" max="7684" width="13.26953125" style="276" customWidth="1"/>
    <col min="7685" max="7685" width="14.453125" style="276" bestFit="1" customWidth="1"/>
    <col min="7686" max="7686" width="14.81640625" style="276" bestFit="1" customWidth="1"/>
    <col min="7687" max="7687" width="18.81640625" style="276" bestFit="1" customWidth="1"/>
    <col min="7688" max="7688" width="21.7265625" style="276" bestFit="1" customWidth="1"/>
    <col min="7689" max="7689" width="25.81640625" style="276" customWidth="1"/>
    <col min="7690" max="7690" width="16.26953125" style="276" customWidth="1"/>
    <col min="7691" max="7691" width="33.81640625" style="276" bestFit="1" customWidth="1"/>
    <col min="7692" max="7692" width="1.26953125" style="276" customWidth="1"/>
    <col min="7693" max="7693" width="14" style="276" bestFit="1" customWidth="1"/>
    <col min="7694" max="7694" width="12.81640625" style="276" bestFit="1" customWidth="1"/>
    <col min="7695" max="7695" width="11.26953125" style="276" bestFit="1" customWidth="1"/>
    <col min="7696" max="7936" width="9.1796875" style="276"/>
    <col min="7937" max="7937" width="0.81640625" style="276" customWidth="1"/>
    <col min="7938" max="7938" width="9.81640625" style="276" customWidth="1"/>
    <col min="7939" max="7939" width="20.453125" style="276" bestFit="1" customWidth="1"/>
    <col min="7940" max="7940" width="13.26953125" style="276" customWidth="1"/>
    <col min="7941" max="7941" width="14.453125" style="276" bestFit="1" customWidth="1"/>
    <col min="7942" max="7942" width="14.81640625" style="276" bestFit="1" customWidth="1"/>
    <col min="7943" max="7943" width="18.81640625" style="276" bestFit="1" customWidth="1"/>
    <col min="7944" max="7944" width="21.7265625" style="276" bestFit="1" customWidth="1"/>
    <col min="7945" max="7945" width="25.81640625" style="276" customWidth="1"/>
    <col min="7946" max="7946" width="16.26953125" style="276" customWidth="1"/>
    <col min="7947" max="7947" width="33.81640625" style="276" bestFit="1" customWidth="1"/>
    <col min="7948" max="7948" width="1.26953125" style="276" customWidth="1"/>
    <col min="7949" max="7949" width="14" style="276" bestFit="1" customWidth="1"/>
    <col min="7950" max="7950" width="12.81640625" style="276" bestFit="1" customWidth="1"/>
    <col min="7951" max="7951" width="11.26953125" style="276" bestFit="1" customWidth="1"/>
    <col min="7952" max="8192" width="9.1796875" style="276"/>
    <col min="8193" max="8193" width="0.81640625" style="276" customWidth="1"/>
    <col min="8194" max="8194" width="9.81640625" style="276" customWidth="1"/>
    <col min="8195" max="8195" width="20.453125" style="276" bestFit="1" customWidth="1"/>
    <col min="8196" max="8196" width="13.26953125" style="276" customWidth="1"/>
    <col min="8197" max="8197" width="14.453125" style="276" bestFit="1" customWidth="1"/>
    <col min="8198" max="8198" width="14.81640625" style="276" bestFit="1" customWidth="1"/>
    <col min="8199" max="8199" width="18.81640625" style="276" bestFit="1" customWidth="1"/>
    <col min="8200" max="8200" width="21.7265625" style="276" bestFit="1" customWidth="1"/>
    <col min="8201" max="8201" width="25.81640625" style="276" customWidth="1"/>
    <col min="8202" max="8202" width="16.26953125" style="276" customWidth="1"/>
    <col min="8203" max="8203" width="33.81640625" style="276" bestFit="1" customWidth="1"/>
    <col min="8204" max="8204" width="1.26953125" style="276" customWidth="1"/>
    <col min="8205" max="8205" width="14" style="276" bestFit="1" customWidth="1"/>
    <col min="8206" max="8206" width="12.81640625" style="276" bestFit="1" customWidth="1"/>
    <col min="8207" max="8207" width="11.26953125" style="276" bestFit="1" customWidth="1"/>
    <col min="8208" max="8448" width="9.1796875" style="276"/>
    <col min="8449" max="8449" width="0.81640625" style="276" customWidth="1"/>
    <col min="8450" max="8450" width="9.81640625" style="276" customWidth="1"/>
    <col min="8451" max="8451" width="20.453125" style="276" bestFit="1" customWidth="1"/>
    <col min="8452" max="8452" width="13.26953125" style="276" customWidth="1"/>
    <col min="8453" max="8453" width="14.453125" style="276" bestFit="1" customWidth="1"/>
    <col min="8454" max="8454" width="14.81640625" style="276" bestFit="1" customWidth="1"/>
    <col min="8455" max="8455" width="18.81640625" style="276" bestFit="1" customWidth="1"/>
    <col min="8456" max="8456" width="21.7265625" style="276" bestFit="1" customWidth="1"/>
    <col min="8457" max="8457" width="25.81640625" style="276" customWidth="1"/>
    <col min="8458" max="8458" width="16.26953125" style="276" customWidth="1"/>
    <col min="8459" max="8459" width="33.81640625" style="276" bestFit="1" customWidth="1"/>
    <col min="8460" max="8460" width="1.26953125" style="276" customWidth="1"/>
    <col min="8461" max="8461" width="14" style="276" bestFit="1" customWidth="1"/>
    <col min="8462" max="8462" width="12.81640625" style="276" bestFit="1" customWidth="1"/>
    <col min="8463" max="8463" width="11.26953125" style="276" bestFit="1" customWidth="1"/>
    <col min="8464" max="8704" width="9.1796875" style="276"/>
    <col min="8705" max="8705" width="0.81640625" style="276" customWidth="1"/>
    <col min="8706" max="8706" width="9.81640625" style="276" customWidth="1"/>
    <col min="8707" max="8707" width="20.453125" style="276" bestFit="1" customWidth="1"/>
    <col min="8708" max="8708" width="13.26953125" style="276" customWidth="1"/>
    <col min="8709" max="8709" width="14.453125" style="276" bestFit="1" customWidth="1"/>
    <col min="8710" max="8710" width="14.81640625" style="276" bestFit="1" customWidth="1"/>
    <col min="8711" max="8711" width="18.81640625" style="276" bestFit="1" customWidth="1"/>
    <col min="8712" max="8712" width="21.7265625" style="276" bestFit="1" customWidth="1"/>
    <col min="8713" max="8713" width="25.81640625" style="276" customWidth="1"/>
    <col min="8714" max="8714" width="16.26953125" style="276" customWidth="1"/>
    <col min="8715" max="8715" width="33.81640625" style="276" bestFit="1" customWidth="1"/>
    <col min="8716" max="8716" width="1.26953125" style="276" customWidth="1"/>
    <col min="8717" max="8717" width="14" style="276" bestFit="1" customWidth="1"/>
    <col min="8718" max="8718" width="12.81640625" style="276" bestFit="1" customWidth="1"/>
    <col min="8719" max="8719" width="11.26953125" style="276" bestFit="1" customWidth="1"/>
    <col min="8720" max="8960" width="9.1796875" style="276"/>
    <col min="8961" max="8961" width="0.81640625" style="276" customWidth="1"/>
    <col min="8962" max="8962" width="9.81640625" style="276" customWidth="1"/>
    <col min="8963" max="8963" width="20.453125" style="276" bestFit="1" customWidth="1"/>
    <col min="8964" max="8964" width="13.26953125" style="276" customWidth="1"/>
    <col min="8965" max="8965" width="14.453125" style="276" bestFit="1" customWidth="1"/>
    <col min="8966" max="8966" width="14.81640625" style="276" bestFit="1" customWidth="1"/>
    <col min="8967" max="8967" width="18.81640625" style="276" bestFit="1" customWidth="1"/>
    <col min="8968" max="8968" width="21.7265625" style="276" bestFit="1" customWidth="1"/>
    <col min="8969" max="8969" width="25.81640625" style="276" customWidth="1"/>
    <col min="8970" max="8970" width="16.26953125" style="276" customWidth="1"/>
    <col min="8971" max="8971" width="33.81640625" style="276" bestFit="1" customWidth="1"/>
    <col min="8972" max="8972" width="1.26953125" style="276" customWidth="1"/>
    <col min="8973" max="8973" width="14" style="276" bestFit="1" customWidth="1"/>
    <col min="8974" max="8974" width="12.81640625" style="276" bestFit="1" customWidth="1"/>
    <col min="8975" max="8975" width="11.26953125" style="276" bestFit="1" customWidth="1"/>
    <col min="8976" max="9216" width="9.1796875" style="276"/>
    <col min="9217" max="9217" width="0.81640625" style="276" customWidth="1"/>
    <col min="9218" max="9218" width="9.81640625" style="276" customWidth="1"/>
    <col min="9219" max="9219" width="20.453125" style="276" bestFit="1" customWidth="1"/>
    <col min="9220" max="9220" width="13.26953125" style="276" customWidth="1"/>
    <col min="9221" max="9221" width="14.453125" style="276" bestFit="1" customWidth="1"/>
    <col min="9222" max="9222" width="14.81640625" style="276" bestFit="1" customWidth="1"/>
    <col min="9223" max="9223" width="18.81640625" style="276" bestFit="1" customWidth="1"/>
    <col min="9224" max="9224" width="21.7265625" style="276" bestFit="1" customWidth="1"/>
    <col min="9225" max="9225" width="25.81640625" style="276" customWidth="1"/>
    <col min="9226" max="9226" width="16.26953125" style="276" customWidth="1"/>
    <col min="9227" max="9227" width="33.81640625" style="276" bestFit="1" customWidth="1"/>
    <col min="9228" max="9228" width="1.26953125" style="276" customWidth="1"/>
    <col min="9229" max="9229" width="14" style="276" bestFit="1" customWidth="1"/>
    <col min="9230" max="9230" width="12.81640625" style="276" bestFit="1" customWidth="1"/>
    <col min="9231" max="9231" width="11.26953125" style="276" bestFit="1" customWidth="1"/>
    <col min="9232" max="9472" width="9.1796875" style="276"/>
    <col min="9473" max="9473" width="0.81640625" style="276" customWidth="1"/>
    <col min="9474" max="9474" width="9.81640625" style="276" customWidth="1"/>
    <col min="9475" max="9475" width="20.453125" style="276" bestFit="1" customWidth="1"/>
    <col min="9476" max="9476" width="13.26953125" style="276" customWidth="1"/>
    <col min="9477" max="9477" width="14.453125" style="276" bestFit="1" customWidth="1"/>
    <col min="9478" max="9478" width="14.81640625" style="276" bestFit="1" customWidth="1"/>
    <col min="9479" max="9479" width="18.81640625" style="276" bestFit="1" customWidth="1"/>
    <col min="9480" max="9480" width="21.7265625" style="276" bestFit="1" customWidth="1"/>
    <col min="9481" max="9481" width="25.81640625" style="276" customWidth="1"/>
    <col min="9482" max="9482" width="16.26953125" style="276" customWidth="1"/>
    <col min="9483" max="9483" width="33.81640625" style="276" bestFit="1" customWidth="1"/>
    <col min="9484" max="9484" width="1.26953125" style="276" customWidth="1"/>
    <col min="9485" max="9485" width="14" style="276" bestFit="1" customWidth="1"/>
    <col min="9486" max="9486" width="12.81640625" style="276" bestFit="1" customWidth="1"/>
    <col min="9487" max="9487" width="11.26953125" style="276" bestFit="1" customWidth="1"/>
    <col min="9488" max="9728" width="9.1796875" style="276"/>
    <col min="9729" max="9729" width="0.81640625" style="276" customWidth="1"/>
    <col min="9730" max="9730" width="9.81640625" style="276" customWidth="1"/>
    <col min="9731" max="9731" width="20.453125" style="276" bestFit="1" customWidth="1"/>
    <col min="9732" max="9732" width="13.26953125" style="276" customWidth="1"/>
    <col min="9733" max="9733" width="14.453125" style="276" bestFit="1" customWidth="1"/>
    <col min="9734" max="9734" width="14.81640625" style="276" bestFit="1" customWidth="1"/>
    <col min="9735" max="9735" width="18.81640625" style="276" bestFit="1" customWidth="1"/>
    <col min="9736" max="9736" width="21.7265625" style="276" bestFit="1" customWidth="1"/>
    <col min="9737" max="9737" width="25.81640625" style="276" customWidth="1"/>
    <col min="9738" max="9738" width="16.26953125" style="276" customWidth="1"/>
    <col min="9739" max="9739" width="33.81640625" style="276" bestFit="1" customWidth="1"/>
    <col min="9740" max="9740" width="1.26953125" style="276" customWidth="1"/>
    <col min="9741" max="9741" width="14" style="276" bestFit="1" customWidth="1"/>
    <col min="9742" max="9742" width="12.81640625" style="276" bestFit="1" customWidth="1"/>
    <col min="9743" max="9743" width="11.26953125" style="276" bestFit="1" customWidth="1"/>
    <col min="9744" max="9984" width="9.1796875" style="276"/>
    <col min="9985" max="9985" width="0.81640625" style="276" customWidth="1"/>
    <col min="9986" max="9986" width="9.81640625" style="276" customWidth="1"/>
    <col min="9987" max="9987" width="20.453125" style="276" bestFit="1" customWidth="1"/>
    <col min="9988" max="9988" width="13.26953125" style="276" customWidth="1"/>
    <col min="9989" max="9989" width="14.453125" style="276" bestFit="1" customWidth="1"/>
    <col min="9990" max="9990" width="14.81640625" style="276" bestFit="1" customWidth="1"/>
    <col min="9991" max="9991" width="18.81640625" style="276" bestFit="1" customWidth="1"/>
    <col min="9992" max="9992" width="21.7265625" style="276" bestFit="1" customWidth="1"/>
    <col min="9993" max="9993" width="25.81640625" style="276" customWidth="1"/>
    <col min="9994" max="9994" width="16.26953125" style="276" customWidth="1"/>
    <col min="9995" max="9995" width="33.81640625" style="276" bestFit="1" customWidth="1"/>
    <col min="9996" max="9996" width="1.26953125" style="276" customWidth="1"/>
    <col min="9997" max="9997" width="14" style="276" bestFit="1" customWidth="1"/>
    <col min="9998" max="9998" width="12.81640625" style="276" bestFit="1" customWidth="1"/>
    <col min="9999" max="9999" width="11.26953125" style="276" bestFit="1" customWidth="1"/>
    <col min="10000" max="10240" width="9.1796875" style="276"/>
    <col min="10241" max="10241" width="0.81640625" style="276" customWidth="1"/>
    <col min="10242" max="10242" width="9.81640625" style="276" customWidth="1"/>
    <col min="10243" max="10243" width="20.453125" style="276" bestFit="1" customWidth="1"/>
    <col min="10244" max="10244" width="13.26953125" style="276" customWidth="1"/>
    <col min="10245" max="10245" width="14.453125" style="276" bestFit="1" customWidth="1"/>
    <col min="10246" max="10246" width="14.81640625" style="276" bestFit="1" customWidth="1"/>
    <col min="10247" max="10247" width="18.81640625" style="276" bestFit="1" customWidth="1"/>
    <col min="10248" max="10248" width="21.7265625" style="276" bestFit="1" customWidth="1"/>
    <col min="10249" max="10249" width="25.81640625" style="276" customWidth="1"/>
    <col min="10250" max="10250" width="16.26953125" style="276" customWidth="1"/>
    <col min="10251" max="10251" width="33.81640625" style="276" bestFit="1" customWidth="1"/>
    <col min="10252" max="10252" width="1.26953125" style="276" customWidth="1"/>
    <col min="10253" max="10253" width="14" style="276" bestFit="1" customWidth="1"/>
    <col min="10254" max="10254" width="12.81640625" style="276" bestFit="1" customWidth="1"/>
    <col min="10255" max="10255" width="11.26953125" style="276" bestFit="1" customWidth="1"/>
    <col min="10256" max="10496" width="9.1796875" style="276"/>
    <col min="10497" max="10497" width="0.81640625" style="276" customWidth="1"/>
    <col min="10498" max="10498" width="9.81640625" style="276" customWidth="1"/>
    <col min="10499" max="10499" width="20.453125" style="276" bestFit="1" customWidth="1"/>
    <col min="10500" max="10500" width="13.26953125" style="276" customWidth="1"/>
    <col min="10501" max="10501" width="14.453125" style="276" bestFit="1" customWidth="1"/>
    <col min="10502" max="10502" width="14.81640625" style="276" bestFit="1" customWidth="1"/>
    <col min="10503" max="10503" width="18.81640625" style="276" bestFit="1" customWidth="1"/>
    <col min="10504" max="10504" width="21.7265625" style="276" bestFit="1" customWidth="1"/>
    <col min="10505" max="10505" width="25.81640625" style="276" customWidth="1"/>
    <col min="10506" max="10506" width="16.26953125" style="276" customWidth="1"/>
    <col min="10507" max="10507" width="33.81640625" style="276" bestFit="1" customWidth="1"/>
    <col min="10508" max="10508" width="1.26953125" style="276" customWidth="1"/>
    <col min="10509" max="10509" width="14" style="276" bestFit="1" customWidth="1"/>
    <col min="10510" max="10510" width="12.81640625" style="276" bestFit="1" customWidth="1"/>
    <col min="10511" max="10511" width="11.26953125" style="276" bestFit="1" customWidth="1"/>
    <col min="10512" max="10752" width="9.1796875" style="276"/>
    <col min="10753" max="10753" width="0.81640625" style="276" customWidth="1"/>
    <col min="10754" max="10754" width="9.81640625" style="276" customWidth="1"/>
    <col min="10755" max="10755" width="20.453125" style="276" bestFit="1" customWidth="1"/>
    <col min="10756" max="10756" width="13.26953125" style="276" customWidth="1"/>
    <col min="10757" max="10757" width="14.453125" style="276" bestFit="1" customWidth="1"/>
    <col min="10758" max="10758" width="14.81640625" style="276" bestFit="1" customWidth="1"/>
    <col min="10759" max="10759" width="18.81640625" style="276" bestFit="1" customWidth="1"/>
    <col min="10760" max="10760" width="21.7265625" style="276" bestFit="1" customWidth="1"/>
    <col min="10761" max="10761" width="25.81640625" style="276" customWidth="1"/>
    <col min="10762" max="10762" width="16.26953125" style="276" customWidth="1"/>
    <col min="10763" max="10763" width="33.81640625" style="276" bestFit="1" customWidth="1"/>
    <col min="10764" max="10764" width="1.26953125" style="276" customWidth="1"/>
    <col min="10765" max="10765" width="14" style="276" bestFit="1" customWidth="1"/>
    <col min="10766" max="10766" width="12.81640625" style="276" bestFit="1" customWidth="1"/>
    <col min="10767" max="10767" width="11.26953125" style="276" bestFit="1" customWidth="1"/>
    <col min="10768" max="11008" width="9.1796875" style="276"/>
    <col min="11009" max="11009" width="0.81640625" style="276" customWidth="1"/>
    <col min="11010" max="11010" width="9.81640625" style="276" customWidth="1"/>
    <col min="11011" max="11011" width="20.453125" style="276" bestFit="1" customWidth="1"/>
    <col min="11012" max="11012" width="13.26953125" style="276" customWidth="1"/>
    <col min="11013" max="11013" width="14.453125" style="276" bestFit="1" customWidth="1"/>
    <col min="11014" max="11014" width="14.81640625" style="276" bestFit="1" customWidth="1"/>
    <col min="11015" max="11015" width="18.81640625" style="276" bestFit="1" customWidth="1"/>
    <col min="11016" max="11016" width="21.7265625" style="276" bestFit="1" customWidth="1"/>
    <col min="11017" max="11017" width="25.81640625" style="276" customWidth="1"/>
    <col min="11018" max="11018" width="16.26953125" style="276" customWidth="1"/>
    <col min="11019" max="11019" width="33.81640625" style="276" bestFit="1" customWidth="1"/>
    <col min="11020" max="11020" width="1.26953125" style="276" customWidth="1"/>
    <col min="11021" max="11021" width="14" style="276" bestFit="1" customWidth="1"/>
    <col min="11022" max="11022" width="12.81640625" style="276" bestFit="1" customWidth="1"/>
    <col min="11023" max="11023" width="11.26953125" style="276" bestFit="1" customWidth="1"/>
    <col min="11024" max="11264" width="9.1796875" style="276"/>
    <col min="11265" max="11265" width="0.81640625" style="276" customWidth="1"/>
    <col min="11266" max="11266" width="9.81640625" style="276" customWidth="1"/>
    <col min="11267" max="11267" width="20.453125" style="276" bestFit="1" customWidth="1"/>
    <col min="11268" max="11268" width="13.26953125" style="276" customWidth="1"/>
    <col min="11269" max="11269" width="14.453125" style="276" bestFit="1" customWidth="1"/>
    <col min="11270" max="11270" width="14.81640625" style="276" bestFit="1" customWidth="1"/>
    <col min="11271" max="11271" width="18.81640625" style="276" bestFit="1" customWidth="1"/>
    <col min="11272" max="11272" width="21.7265625" style="276" bestFit="1" customWidth="1"/>
    <col min="11273" max="11273" width="25.81640625" style="276" customWidth="1"/>
    <col min="11274" max="11274" width="16.26953125" style="276" customWidth="1"/>
    <col min="11275" max="11275" width="33.81640625" style="276" bestFit="1" customWidth="1"/>
    <col min="11276" max="11276" width="1.26953125" style="276" customWidth="1"/>
    <col min="11277" max="11277" width="14" style="276" bestFit="1" customWidth="1"/>
    <col min="11278" max="11278" width="12.81640625" style="276" bestFit="1" customWidth="1"/>
    <col min="11279" max="11279" width="11.26953125" style="276" bestFit="1" customWidth="1"/>
    <col min="11280" max="11520" width="9.1796875" style="276"/>
    <col min="11521" max="11521" width="0.81640625" style="276" customWidth="1"/>
    <col min="11522" max="11522" width="9.81640625" style="276" customWidth="1"/>
    <col min="11523" max="11523" width="20.453125" style="276" bestFit="1" customWidth="1"/>
    <col min="11524" max="11524" width="13.26953125" style="276" customWidth="1"/>
    <col min="11525" max="11525" width="14.453125" style="276" bestFit="1" customWidth="1"/>
    <col min="11526" max="11526" width="14.81640625" style="276" bestFit="1" customWidth="1"/>
    <col min="11527" max="11527" width="18.81640625" style="276" bestFit="1" customWidth="1"/>
    <col min="11528" max="11528" width="21.7265625" style="276" bestFit="1" customWidth="1"/>
    <col min="11529" max="11529" width="25.81640625" style="276" customWidth="1"/>
    <col min="11530" max="11530" width="16.26953125" style="276" customWidth="1"/>
    <col min="11531" max="11531" width="33.81640625" style="276" bestFit="1" customWidth="1"/>
    <col min="11532" max="11532" width="1.26953125" style="276" customWidth="1"/>
    <col min="11533" max="11533" width="14" style="276" bestFit="1" customWidth="1"/>
    <col min="11534" max="11534" width="12.81640625" style="276" bestFit="1" customWidth="1"/>
    <col min="11535" max="11535" width="11.26953125" style="276" bestFit="1" customWidth="1"/>
    <col min="11536" max="11776" width="9.1796875" style="276"/>
    <col min="11777" max="11777" width="0.81640625" style="276" customWidth="1"/>
    <col min="11778" max="11778" width="9.81640625" style="276" customWidth="1"/>
    <col min="11779" max="11779" width="20.453125" style="276" bestFit="1" customWidth="1"/>
    <col min="11780" max="11780" width="13.26953125" style="276" customWidth="1"/>
    <col min="11781" max="11781" width="14.453125" style="276" bestFit="1" customWidth="1"/>
    <col min="11782" max="11782" width="14.81640625" style="276" bestFit="1" customWidth="1"/>
    <col min="11783" max="11783" width="18.81640625" style="276" bestFit="1" customWidth="1"/>
    <col min="11784" max="11784" width="21.7265625" style="276" bestFit="1" customWidth="1"/>
    <col min="11785" max="11785" width="25.81640625" style="276" customWidth="1"/>
    <col min="11786" max="11786" width="16.26953125" style="276" customWidth="1"/>
    <col min="11787" max="11787" width="33.81640625" style="276" bestFit="1" customWidth="1"/>
    <col min="11788" max="11788" width="1.26953125" style="276" customWidth="1"/>
    <col min="11789" max="11789" width="14" style="276" bestFit="1" customWidth="1"/>
    <col min="11790" max="11790" width="12.81640625" style="276" bestFit="1" customWidth="1"/>
    <col min="11791" max="11791" width="11.26953125" style="276" bestFit="1" customWidth="1"/>
    <col min="11792" max="12032" width="9.1796875" style="276"/>
    <col min="12033" max="12033" width="0.81640625" style="276" customWidth="1"/>
    <col min="12034" max="12034" width="9.81640625" style="276" customWidth="1"/>
    <col min="12035" max="12035" width="20.453125" style="276" bestFit="1" customWidth="1"/>
    <col min="12036" max="12036" width="13.26953125" style="276" customWidth="1"/>
    <col min="12037" max="12037" width="14.453125" style="276" bestFit="1" customWidth="1"/>
    <col min="12038" max="12038" width="14.81640625" style="276" bestFit="1" customWidth="1"/>
    <col min="12039" max="12039" width="18.81640625" style="276" bestFit="1" customWidth="1"/>
    <col min="12040" max="12040" width="21.7265625" style="276" bestFit="1" customWidth="1"/>
    <col min="12041" max="12041" width="25.81640625" style="276" customWidth="1"/>
    <col min="12042" max="12042" width="16.26953125" style="276" customWidth="1"/>
    <col min="12043" max="12043" width="33.81640625" style="276" bestFit="1" customWidth="1"/>
    <col min="12044" max="12044" width="1.26953125" style="276" customWidth="1"/>
    <col min="12045" max="12045" width="14" style="276" bestFit="1" customWidth="1"/>
    <col min="12046" max="12046" width="12.81640625" style="276" bestFit="1" customWidth="1"/>
    <col min="12047" max="12047" width="11.26953125" style="276" bestFit="1" customWidth="1"/>
    <col min="12048" max="12288" width="9.1796875" style="276"/>
    <col min="12289" max="12289" width="0.81640625" style="276" customWidth="1"/>
    <col min="12290" max="12290" width="9.81640625" style="276" customWidth="1"/>
    <col min="12291" max="12291" width="20.453125" style="276" bestFit="1" customWidth="1"/>
    <col min="12292" max="12292" width="13.26953125" style="276" customWidth="1"/>
    <col min="12293" max="12293" width="14.453125" style="276" bestFit="1" customWidth="1"/>
    <col min="12294" max="12294" width="14.81640625" style="276" bestFit="1" customWidth="1"/>
    <col min="12295" max="12295" width="18.81640625" style="276" bestFit="1" customWidth="1"/>
    <col min="12296" max="12296" width="21.7265625" style="276" bestFit="1" customWidth="1"/>
    <col min="12297" max="12297" width="25.81640625" style="276" customWidth="1"/>
    <col min="12298" max="12298" width="16.26953125" style="276" customWidth="1"/>
    <col min="12299" max="12299" width="33.81640625" style="276" bestFit="1" customWidth="1"/>
    <col min="12300" max="12300" width="1.26953125" style="276" customWidth="1"/>
    <col min="12301" max="12301" width="14" style="276" bestFit="1" customWidth="1"/>
    <col min="12302" max="12302" width="12.81640625" style="276" bestFit="1" customWidth="1"/>
    <col min="12303" max="12303" width="11.26953125" style="276" bestFit="1" customWidth="1"/>
    <col min="12304" max="12544" width="9.1796875" style="276"/>
    <col min="12545" max="12545" width="0.81640625" style="276" customWidth="1"/>
    <col min="12546" max="12546" width="9.81640625" style="276" customWidth="1"/>
    <col min="12547" max="12547" width="20.453125" style="276" bestFit="1" customWidth="1"/>
    <col min="12548" max="12548" width="13.26953125" style="276" customWidth="1"/>
    <col min="12549" max="12549" width="14.453125" style="276" bestFit="1" customWidth="1"/>
    <col min="12550" max="12550" width="14.81640625" style="276" bestFit="1" customWidth="1"/>
    <col min="12551" max="12551" width="18.81640625" style="276" bestFit="1" customWidth="1"/>
    <col min="12552" max="12552" width="21.7265625" style="276" bestFit="1" customWidth="1"/>
    <col min="12553" max="12553" width="25.81640625" style="276" customWidth="1"/>
    <col min="12554" max="12554" width="16.26953125" style="276" customWidth="1"/>
    <col min="12555" max="12555" width="33.81640625" style="276" bestFit="1" customWidth="1"/>
    <col min="12556" max="12556" width="1.26953125" style="276" customWidth="1"/>
    <col min="12557" max="12557" width="14" style="276" bestFit="1" customWidth="1"/>
    <col min="12558" max="12558" width="12.81640625" style="276" bestFit="1" customWidth="1"/>
    <col min="12559" max="12559" width="11.26953125" style="276" bestFit="1" customWidth="1"/>
    <col min="12560" max="12800" width="9.1796875" style="276"/>
    <col min="12801" max="12801" width="0.81640625" style="276" customWidth="1"/>
    <col min="12802" max="12802" width="9.81640625" style="276" customWidth="1"/>
    <col min="12803" max="12803" width="20.453125" style="276" bestFit="1" customWidth="1"/>
    <col min="12804" max="12804" width="13.26953125" style="276" customWidth="1"/>
    <col min="12805" max="12805" width="14.453125" style="276" bestFit="1" customWidth="1"/>
    <col min="12806" max="12806" width="14.81640625" style="276" bestFit="1" customWidth="1"/>
    <col min="12807" max="12807" width="18.81640625" style="276" bestFit="1" customWidth="1"/>
    <col min="12808" max="12808" width="21.7265625" style="276" bestFit="1" customWidth="1"/>
    <col min="12809" max="12809" width="25.81640625" style="276" customWidth="1"/>
    <col min="12810" max="12810" width="16.26953125" style="276" customWidth="1"/>
    <col min="12811" max="12811" width="33.81640625" style="276" bestFit="1" customWidth="1"/>
    <col min="12812" max="12812" width="1.26953125" style="276" customWidth="1"/>
    <col min="12813" max="12813" width="14" style="276" bestFit="1" customWidth="1"/>
    <col min="12814" max="12814" width="12.81640625" style="276" bestFit="1" customWidth="1"/>
    <col min="12815" max="12815" width="11.26953125" style="276" bestFit="1" customWidth="1"/>
    <col min="12816" max="13056" width="9.1796875" style="276"/>
    <col min="13057" max="13057" width="0.81640625" style="276" customWidth="1"/>
    <col min="13058" max="13058" width="9.81640625" style="276" customWidth="1"/>
    <col min="13059" max="13059" width="20.453125" style="276" bestFit="1" customWidth="1"/>
    <col min="13060" max="13060" width="13.26953125" style="276" customWidth="1"/>
    <col min="13061" max="13061" width="14.453125" style="276" bestFit="1" customWidth="1"/>
    <col min="13062" max="13062" width="14.81640625" style="276" bestFit="1" customWidth="1"/>
    <col min="13063" max="13063" width="18.81640625" style="276" bestFit="1" customWidth="1"/>
    <col min="13064" max="13064" width="21.7265625" style="276" bestFit="1" customWidth="1"/>
    <col min="13065" max="13065" width="25.81640625" style="276" customWidth="1"/>
    <col min="13066" max="13066" width="16.26953125" style="276" customWidth="1"/>
    <col min="13067" max="13067" width="33.81640625" style="276" bestFit="1" customWidth="1"/>
    <col min="13068" max="13068" width="1.26953125" style="276" customWidth="1"/>
    <col min="13069" max="13069" width="14" style="276" bestFit="1" customWidth="1"/>
    <col min="13070" max="13070" width="12.81640625" style="276" bestFit="1" customWidth="1"/>
    <col min="13071" max="13071" width="11.26953125" style="276" bestFit="1" customWidth="1"/>
    <col min="13072" max="13312" width="9.1796875" style="276"/>
    <col min="13313" max="13313" width="0.81640625" style="276" customWidth="1"/>
    <col min="13314" max="13314" width="9.81640625" style="276" customWidth="1"/>
    <col min="13315" max="13315" width="20.453125" style="276" bestFit="1" customWidth="1"/>
    <col min="13316" max="13316" width="13.26953125" style="276" customWidth="1"/>
    <col min="13317" max="13317" width="14.453125" style="276" bestFit="1" customWidth="1"/>
    <col min="13318" max="13318" width="14.81640625" style="276" bestFit="1" customWidth="1"/>
    <col min="13319" max="13319" width="18.81640625" style="276" bestFit="1" customWidth="1"/>
    <col min="13320" max="13320" width="21.7265625" style="276" bestFit="1" customWidth="1"/>
    <col min="13321" max="13321" width="25.81640625" style="276" customWidth="1"/>
    <col min="13322" max="13322" width="16.26953125" style="276" customWidth="1"/>
    <col min="13323" max="13323" width="33.81640625" style="276" bestFit="1" customWidth="1"/>
    <col min="13324" max="13324" width="1.26953125" style="276" customWidth="1"/>
    <col min="13325" max="13325" width="14" style="276" bestFit="1" customWidth="1"/>
    <col min="13326" max="13326" width="12.81640625" style="276" bestFit="1" customWidth="1"/>
    <col min="13327" max="13327" width="11.26953125" style="276" bestFit="1" customWidth="1"/>
    <col min="13328" max="13568" width="9.1796875" style="276"/>
    <col min="13569" max="13569" width="0.81640625" style="276" customWidth="1"/>
    <col min="13570" max="13570" width="9.81640625" style="276" customWidth="1"/>
    <col min="13571" max="13571" width="20.453125" style="276" bestFit="1" customWidth="1"/>
    <col min="13572" max="13572" width="13.26953125" style="276" customWidth="1"/>
    <col min="13573" max="13573" width="14.453125" style="276" bestFit="1" customWidth="1"/>
    <col min="13574" max="13574" width="14.81640625" style="276" bestFit="1" customWidth="1"/>
    <col min="13575" max="13575" width="18.81640625" style="276" bestFit="1" customWidth="1"/>
    <col min="13576" max="13576" width="21.7265625" style="276" bestFit="1" customWidth="1"/>
    <col min="13577" max="13577" width="25.81640625" style="276" customWidth="1"/>
    <col min="13578" max="13578" width="16.26953125" style="276" customWidth="1"/>
    <col min="13579" max="13579" width="33.81640625" style="276" bestFit="1" customWidth="1"/>
    <col min="13580" max="13580" width="1.26953125" style="276" customWidth="1"/>
    <col min="13581" max="13581" width="14" style="276" bestFit="1" customWidth="1"/>
    <col min="13582" max="13582" width="12.81640625" style="276" bestFit="1" customWidth="1"/>
    <col min="13583" max="13583" width="11.26953125" style="276" bestFit="1" customWidth="1"/>
    <col min="13584" max="13824" width="9.1796875" style="276"/>
    <col min="13825" max="13825" width="0.81640625" style="276" customWidth="1"/>
    <col min="13826" max="13826" width="9.81640625" style="276" customWidth="1"/>
    <col min="13827" max="13827" width="20.453125" style="276" bestFit="1" customWidth="1"/>
    <col min="13828" max="13828" width="13.26953125" style="276" customWidth="1"/>
    <col min="13829" max="13829" width="14.453125" style="276" bestFit="1" customWidth="1"/>
    <col min="13830" max="13830" width="14.81640625" style="276" bestFit="1" customWidth="1"/>
    <col min="13831" max="13831" width="18.81640625" style="276" bestFit="1" customWidth="1"/>
    <col min="13832" max="13832" width="21.7265625" style="276" bestFit="1" customWidth="1"/>
    <col min="13833" max="13833" width="25.81640625" style="276" customWidth="1"/>
    <col min="13834" max="13834" width="16.26953125" style="276" customWidth="1"/>
    <col min="13835" max="13835" width="33.81640625" style="276" bestFit="1" customWidth="1"/>
    <col min="13836" max="13836" width="1.26953125" style="276" customWidth="1"/>
    <col min="13837" max="13837" width="14" style="276" bestFit="1" customWidth="1"/>
    <col min="13838" max="13838" width="12.81640625" style="276" bestFit="1" customWidth="1"/>
    <col min="13839" max="13839" width="11.26953125" style="276" bestFit="1" customWidth="1"/>
    <col min="13840" max="14080" width="9.1796875" style="276"/>
    <col min="14081" max="14081" width="0.81640625" style="276" customWidth="1"/>
    <col min="14082" max="14082" width="9.81640625" style="276" customWidth="1"/>
    <col min="14083" max="14083" width="20.453125" style="276" bestFit="1" customWidth="1"/>
    <col min="14084" max="14084" width="13.26953125" style="276" customWidth="1"/>
    <col min="14085" max="14085" width="14.453125" style="276" bestFit="1" customWidth="1"/>
    <col min="14086" max="14086" width="14.81640625" style="276" bestFit="1" customWidth="1"/>
    <col min="14087" max="14087" width="18.81640625" style="276" bestFit="1" customWidth="1"/>
    <col min="14088" max="14088" width="21.7265625" style="276" bestFit="1" customWidth="1"/>
    <col min="14089" max="14089" width="25.81640625" style="276" customWidth="1"/>
    <col min="14090" max="14090" width="16.26953125" style="276" customWidth="1"/>
    <col min="14091" max="14091" width="33.81640625" style="276" bestFit="1" customWidth="1"/>
    <col min="14092" max="14092" width="1.26953125" style="276" customWidth="1"/>
    <col min="14093" max="14093" width="14" style="276" bestFit="1" customWidth="1"/>
    <col min="14094" max="14094" width="12.81640625" style="276" bestFit="1" customWidth="1"/>
    <col min="14095" max="14095" width="11.26953125" style="276" bestFit="1" customWidth="1"/>
    <col min="14096" max="14336" width="9.1796875" style="276"/>
    <col min="14337" max="14337" width="0.81640625" style="276" customWidth="1"/>
    <col min="14338" max="14338" width="9.81640625" style="276" customWidth="1"/>
    <col min="14339" max="14339" width="20.453125" style="276" bestFit="1" customWidth="1"/>
    <col min="14340" max="14340" width="13.26953125" style="276" customWidth="1"/>
    <col min="14341" max="14341" width="14.453125" style="276" bestFit="1" customWidth="1"/>
    <col min="14342" max="14342" width="14.81640625" style="276" bestFit="1" customWidth="1"/>
    <col min="14343" max="14343" width="18.81640625" style="276" bestFit="1" customWidth="1"/>
    <col min="14344" max="14344" width="21.7265625" style="276" bestFit="1" customWidth="1"/>
    <col min="14345" max="14345" width="25.81640625" style="276" customWidth="1"/>
    <col min="14346" max="14346" width="16.26953125" style="276" customWidth="1"/>
    <col min="14347" max="14347" width="33.81640625" style="276" bestFit="1" customWidth="1"/>
    <col min="14348" max="14348" width="1.26953125" style="276" customWidth="1"/>
    <col min="14349" max="14349" width="14" style="276" bestFit="1" customWidth="1"/>
    <col min="14350" max="14350" width="12.81640625" style="276" bestFit="1" customWidth="1"/>
    <col min="14351" max="14351" width="11.26953125" style="276" bestFit="1" customWidth="1"/>
    <col min="14352" max="14592" width="9.1796875" style="276"/>
    <col min="14593" max="14593" width="0.81640625" style="276" customWidth="1"/>
    <col min="14594" max="14594" width="9.81640625" style="276" customWidth="1"/>
    <col min="14595" max="14595" width="20.453125" style="276" bestFit="1" customWidth="1"/>
    <col min="14596" max="14596" width="13.26953125" style="276" customWidth="1"/>
    <col min="14597" max="14597" width="14.453125" style="276" bestFit="1" customWidth="1"/>
    <col min="14598" max="14598" width="14.81640625" style="276" bestFit="1" customWidth="1"/>
    <col min="14599" max="14599" width="18.81640625" style="276" bestFit="1" customWidth="1"/>
    <col min="14600" max="14600" width="21.7265625" style="276" bestFit="1" customWidth="1"/>
    <col min="14601" max="14601" width="25.81640625" style="276" customWidth="1"/>
    <col min="14602" max="14602" width="16.26953125" style="276" customWidth="1"/>
    <col min="14603" max="14603" width="33.81640625" style="276" bestFit="1" customWidth="1"/>
    <col min="14604" max="14604" width="1.26953125" style="276" customWidth="1"/>
    <col min="14605" max="14605" width="14" style="276" bestFit="1" customWidth="1"/>
    <col min="14606" max="14606" width="12.81640625" style="276" bestFit="1" customWidth="1"/>
    <col min="14607" max="14607" width="11.26953125" style="276" bestFit="1" customWidth="1"/>
    <col min="14608" max="14848" width="9.1796875" style="276"/>
    <col min="14849" max="14849" width="0.81640625" style="276" customWidth="1"/>
    <col min="14850" max="14850" width="9.81640625" style="276" customWidth="1"/>
    <col min="14851" max="14851" width="20.453125" style="276" bestFit="1" customWidth="1"/>
    <col min="14852" max="14852" width="13.26953125" style="276" customWidth="1"/>
    <col min="14853" max="14853" width="14.453125" style="276" bestFit="1" customWidth="1"/>
    <col min="14854" max="14854" width="14.81640625" style="276" bestFit="1" customWidth="1"/>
    <col min="14855" max="14855" width="18.81640625" style="276" bestFit="1" customWidth="1"/>
    <col min="14856" max="14856" width="21.7265625" style="276" bestFit="1" customWidth="1"/>
    <col min="14857" max="14857" width="25.81640625" style="276" customWidth="1"/>
    <col min="14858" max="14858" width="16.26953125" style="276" customWidth="1"/>
    <col min="14859" max="14859" width="33.81640625" style="276" bestFit="1" customWidth="1"/>
    <col min="14860" max="14860" width="1.26953125" style="276" customWidth="1"/>
    <col min="14861" max="14861" width="14" style="276" bestFit="1" customWidth="1"/>
    <col min="14862" max="14862" width="12.81640625" style="276" bestFit="1" customWidth="1"/>
    <col min="14863" max="14863" width="11.26953125" style="276" bestFit="1" customWidth="1"/>
    <col min="14864" max="15104" width="9.1796875" style="276"/>
    <col min="15105" max="15105" width="0.81640625" style="276" customWidth="1"/>
    <col min="15106" max="15106" width="9.81640625" style="276" customWidth="1"/>
    <col min="15107" max="15107" width="20.453125" style="276" bestFit="1" customWidth="1"/>
    <col min="15108" max="15108" width="13.26953125" style="276" customWidth="1"/>
    <col min="15109" max="15109" width="14.453125" style="276" bestFit="1" customWidth="1"/>
    <col min="15110" max="15110" width="14.81640625" style="276" bestFit="1" customWidth="1"/>
    <col min="15111" max="15111" width="18.81640625" style="276" bestFit="1" customWidth="1"/>
    <col min="15112" max="15112" width="21.7265625" style="276" bestFit="1" customWidth="1"/>
    <col min="15113" max="15113" width="25.81640625" style="276" customWidth="1"/>
    <col min="15114" max="15114" width="16.26953125" style="276" customWidth="1"/>
    <col min="15115" max="15115" width="33.81640625" style="276" bestFit="1" customWidth="1"/>
    <col min="15116" max="15116" width="1.26953125" style="276" customWidth="1"/>
    <col min="15117" max="15117" width="14" style="276" bestFit="1" customWidth="1"/>
    <col min="15118" max="15118" width="12.81640625" style="276" bestFit="1" customWidth="1"/>
    <col min="15119" max="15119" width="11.26953125" style="276" bestFit="1" customWidth="1"/>
    <col min="15120" max="15360" width="9.1796875" style="276"/>
    <col min="15361" max="15361" width="0.81640625" style="276" customWidth="1"/>
    <col min="15362" max="15362" width="9.81640625" style="276" customWidth="1"/>
    <col min="15363" max="15363" width="20.453125" style="276" bestFit="1" customWidth="1"/>
    <col min="15364" max="15364" width="13.26953125" style="276" customWidth="1"/>
    <col min="15365" max="15365" width="14.453125" style="276" bestFit="1" customWidth="1"/>
    <col min="15366" max="15366" width="14.81640625" style="276" bestFit="1" customWidth="1"/>
    <col min="15367" max="15367" width="18.81640625" style="276" bestFit="1" customWidth="1"/>
    <col min="15368" max="15368" width="21.7265625" style="276" bestFit="1" customWidth="1"/>
    <col min="15369" max="15369" width="25.81640625" style="276" customWidth="1"/>
    <col min="15370" max="15370" width="16.26953125" style="276" customWidth="1"/>
    <col min="15371" max="15371" width="33.81640625" style="276" bestFit="1" customWidth="1"/>
    <col min="15372" max="15372" width="1.26953125" style="276" customWidth="1"/>
    <col min="15373" max="15373" width="14" style="276" bestFit="1" customWidth="1"/>
    <col min="15374" max="15374" width="12.81640625" style="276" bestFit="1" customWidth="1"/>
    <col min="15375" max="15375" width="11.26953125" style="276" bestFit="1" customWidth="1"/>
    <col min="15376" max="15616" width="9.1796875" style="276"/>
    <col min="15617" max="15617" width="0.81640625" style="276" customWidth="1"/>
    <col min="15618" max="15618" width="9.81640625" style="276" customWidth="1"/>
    <col min="15619" max="15619" width="20.453125" style="276" bestFit="1" customWidth="1"/>
    <col min="15620" max="15620" width="13.26953125" style="276" customWidth="1"/>
    <col min="15621" max="15621" width="14.453125" style="276" bestFit="1" customWidth="1"/>
    <col min="15622" max="15622" width="14.81640625" style="276" bestFit="1" customWidth="1"/>
    <col min="15623" max="15623" width="18.81640625" style="276" bestFit="1" customWidth="1"/>
    <col min="15624" max="15624" width="21.7265625" style="276" bestFit="1" customWidth="1"/>
    <col min="15625" max="15625" width="25.81640625" style="276" customWidth="1"/>
    <col min="15626" max="15626" width="16.26953125" style="276" customWidth="1"/>
    <col min="15627" max="15627" width="33.81640625" style="276" bestFit="1" customWidth="1"/>
    <col min="15628" max="15628" width="1.26953125" style="276" customWidth="1"/>
    <col min="15629" max="15629" width="14" style="276" bestFit="1" customWidth="1"/>
    <col min="15630" max="15630" width="12.81640625" style="276" bestFit="1" customWidth="1"/>
    <col min="15631" max="15631" width="11.26953125" style="276" bestFit="1" customWidth="1"/>
    <col min="15632" max="15872" width="9.1796875" style="276"/>
    <col min="15873" max="15873" width="0.81640625" style="276" customWidth="1"/>
    <col min="15874" max="15874" width="9.81640625" style="276" customWidth="1"/>
    <col min="15875" max="15875" width="20.453125" style="276" bestFit="1" customWidth="1"/>
    <col min="15876" max="15876" width="13.26953125" style="276" customWidth="1"/>
    <col min="15877" max="15877" width="14.453125" style="276" bestFit="1" customWidth="1"/>
    <col min="15878" max="15878" width="14.81640625" style="276" bestFit="1" customWidth="1"/>
    <col min="15879" max="15879" width="18.81640625" style="276" bestFit="1" customWidth="1"/>
    <col min="15880" max="15880" width="21.7265625" style="276" bestFit="1" customWidth="1"/>
    <col min="15881" max="15881" width="25.81640625" style="276" customWidth="1"/>
    <col min="15882" max="15882" width="16.26953125" style="276" customWidth="1"/>
    <col min="15883" max="15883" width="33.81640625" style="276" bestFit="1" customWidth="1"/>
    <col min="15884" max="15884" width="1.26953125" style="276" customWidth="1"/>
    <col min="15885" max="15885" width="14" style="276" bestFit="1" customWidth="1"/>
    <col min="15886" max="15886" width="12.81640625" style="276" bestFit="1" customWidth="1"/>
    <col min="15887" max="15887" width="11.26953125" style="276" bestFit="1" customWidth="1"/>
    <col min="15888" max="16128" width="9.1796875" style="276"/>
    <col min="16129" max="16129" width="0.81640625" style="276" customWidth="1"/>
    <col min="16130" max="16130" width="9.81640625" style="276" customWidth="1"/>
    <col min="16131" max="16131" width="20.453125" style="276" bestFit="1" customWidth="1"/>
    <col min="16132" max="16132" width="13.26953125" style="276" customWidth="1"/>
    <col min="16133" max="16133" width="14.453125" style="276" bestFit="1" customWidth="1"/>
    <col min="16134" max="16134" width="14.81640625" style="276" bestFit="1" customWidth="1"/>
    <col min="16135" max="16135" width="18.81640625" style="276" bestFit="1" customWidth="1"/>
    <col min="16136" max="16136" width="21.7265625" style="276" bestFit="1" customWidth="1"/>
    <col min="16137" max="16137" width="25.81640625" style="276" customWidth="1"/>
    <col min="16138" max="16138" width="16.26953125" style="276" customWidth="1"/>
    <col min="16139" max="16139" width="33.81640625" style="276" bestFit="1" customWidth="1"/>
    <col min="16140" max="16140" width="1.26953125" style="276" customWidth="1"/>
    <col min="16141" max="16141" width="14" style="276" bestFit="1" customWidth="1"/>
    <col min="16142" max="16142" width="12.81640625" style="276" bestFit="1" customWidth="1"/>
    <col min="16143" max="16143" width="11.26953125" style="276" bestFit="1" customWidth="1"/>
    <col min="16144" max="16384" width="9.1796875" style="276"/>
  </cols>
  <sheetData>
    <row r="3" spans="2:13" ht="18" x14ac:dyDescent="0.4">
      <c r="B3" s="503" t="s">
        <v>212</v>
      </c>
      <c r="C3" s="503"/>
      <c r="D3" s="503"/>
      <c r="E3" s="503"/>
      <c r="F3" s="503"/>
      <c r="G3" s="503"/>
      <c r="H3" s="503"/>
      <c r="I3" s="503"/>
      <c r="J3" s="503"/>
      <c r="K3" s="503"/>
    </row>
    <row r="4" spans="2:13" ht="13" x14ac:dyDescent="0.3">
      <c r="B4" s="504" t="s">
        <v>213</v>
      </c>
      <c r="C4" s="504"/>
      <c r="D4" s="504"/>
      <c r="E4" s="504"/>
      <c r="F4" s="504"/>
      <c r="G4" s="504"/>
      <c r="H4" s="504"/>
      <c r="I4" s="504"/>
      <c r="J4" s="504"/>
      <c r="K4" s="504"/>
    </row>
    <row r="5" spans="2:13" ht="13" hidden="1" x14ac:dyDescent="0.3">
      <c r="B5" s="278"/>
      <c r="C5" s="279"/>
      <c r="D5" s="280"/>
      <c r="E5" s="280"/>
      <c r="F5" s="281"/>
      <c r="G5" s="282"/>
      <c r="H5" s="283"/>
      <c r="I5" s="280"/>
      <c r="J5" s="278"/>
      <c r="K5" s="279"/>
    </row>
    <row r="7" spans="2:13" ht="15.5" x14ac:dyDescent="0.35">
      <c r="B7" s="505" t="s">
        <v>214</v>
      </c>
      <c r="C7" s="505"/>
      <c r="D7" s="505"/>
      <c r="E7" s="505"/>
      <c r="F7" s="505"/>
      <c r="G7" s="505"/>
      <c r="H7" s="505"/>
      <c r="I7" s="505"/>
      <c r="J7" s="505"/>
      <c r="K7" s="505"/>
    </row>
    <row r="8" spans="2:13" ht="15.5" x14ac:dyDescent="0.35">
      <c r="B8" s="506">
        <v>2023</v>
      </c>
      <c r="C8" s="506"/>
      <c r="D8" s="506"/>
      <c r="E8" s="506"/>
      <c r="F8" s="506"/>
      <c r="G8" s="506"/>
      <c r="H8" s="506"/>
      <c r="I8" s="506"/>
      <c r="J8" s="506"/>
      <c r="K8" s="506"/>
    </row>
    <row r="10" spans="2:13" x14ac:dyDescent="0.25">
      <c r="B10" s="276" t="s">
        <v>215</v>
      </c>
      <c r="C10" s="284" t="s">
        <v>344</v>
      </c>
      <c r="J10" s="289" t="s">
        <v>216</v>
      </c>
      <c r="K10" s="290" t="s">
        <v>211</v>
      </c>
    </row>
    <row r="11" spans="2:13" x14ac:dyDescent="0.25">
      <c r="B11" s="276" t="s">
        <v>217</v>
      </c>
      <c r="C11" s="284">
        <v>10001568</v>
      </c>
      <c r="J11" s="289" t="s">
        <v>218</v>
      </c>
      <c r="K11" s="290" t="s">
        <v>219</v>
      </c>
    </row>
    <row r="13" spans="2:13" ht="15" customHeight="1" x14ac:dyDescent="0.25">
      <c r="B13" s="291"/>
      <c r="C13" s="507" t="s">
        <v>220</v>
      </c>
      <c r="D13" s="508"/>
      <c r="E13" s="508"/>
      <c r="F13" s="509"/>
      <c r="G13" s="507" t="s">
        <v>221</v>
      </c>
      <c r="H13" s="508"/>
      <c r="I13" s="508"/>
      <c r="J13" s="509"/>
      <c r="K13" s="292"/>
    </row>
    <row r="14" spans="2:13" ht="15" customHeight="1" x14ac:dyDescent="0.25">
      <c r="B14" s="293" t="s">
        <v>222</v>
      </c>
      <c r="C14" s="497" t="s">
        <v>223</v>
      </c>
      <c r="D14" s="498"/>
      <c r="E14" s="498"/>
      <c r="F14" s="499"/>
      <c r="G14" s="500" t="s">
        <v>224</v>
      </c>
      <c r="H14" s="501"/>
      <c r="I14" s="501"/>
      <c r="J14" s="502"/>
      <c r="K14" s="294" t="s">
        <v>100</v>
      </c>
    </row>
    <row r="15" spans="2:13" ht="15" customHeight="1" x14ac:dyDescent="0.25">
      <c r="B15" s="295" t="s">
        <v>19</v>
      </c>
      <c r="C15" s="296" t="s">
        <v>225</v>
      </c>
      <c r="D15" s="296" t="s">
        <v>226</v>
      </c>
      <c r="E15" s="296" t="s">
        <v>227</v>
      </c>
      <c r="F15" s="297" t="s">
        <v>228</v>
      </c>
      <c r="G15" s="296" t="s">
        <v>229</v>
      </c>
      <c r="H15" s="298" t="s">
        <v>230</v>
      </c>
      <c r="I15" s="296" t="s">
        <v>231</v>
      </c>
      <c r="J15" s="297" t="s">
        <v>232</v>
      </c>
      <c r="K15" s="299" t="s">
        <v>233</v>
      </c>
      <c r="M15" s="277">
        <v>1613850</v>
      </c>
    </row>
    <row r="16" spans="2:13" ht="15" customHeight="1" x14ac:dyDescent="0.25">
      <c r="B16" s="300"/>
      <c r="C16" s="301" t="s">
        <v>234</v>
      </c>
      <c r="D16" s="301" t="s">
        <v>235</v>
      </c>
      <c r="E16" s="301" t="s">
        <v>236</v>
      </c>
      <c r="F16" s="302" t="s">
        <v>237</v>
      </c>
      <c r="G16" s="303" t="s">
        <v>168</v>
      </c>
      <c r="H16" s="304" t="s">
        <v>238</v>
      </c>
      <c r="I16" s="301" t="s">
        <v>239</v>
      </c>
      <c r="J16" s="302" t="s">
        <v>240</v>
      </c>
      <c r="K16" s="301"/>
      <c r="M16" s="277">
        <v>1228500</v>
      </c>
    </row>
    <row r="17" spans="2:15" ht="15.75" customHeight="1" x14ac:dyDescent="0.25">
      <c r="B17" s="305"/>
      <c r="C17" s="306"/>
      <c r="D17" s="307"/>
      <c r="E17" s="307"/>
      <c r="F17" s="308"/>
      <c r="G17" s="306"/>
      <c r="H17" s="310"/>
      <c r="I17" s="307"/>
      <c r="J17" s="307"/>
      <c r="K17" s="311"/>
      <c r="M17" s="312">
        <v>3000000</v>
      </c>
      <c r="N17" s="312"/>
    </row>
    <row r="18" spans="2:15" ht="15.75" customHeight="1" x14ac:dyDescent="0.25">
      <c r="B18" s="305"/>
      <c r="C18" s="306"/>
      <c r="D18" s="307"/>
      <c r="E18" s="307"/>
      <c r="F18" s="308"/>
      <c r="G18" s="306"/>
      <c r="H18" s="310"/>
      <c r="I18" s="307"/>
      <c r="J18" s="307"/>
      <c r="K18" s="311"/>
      <c r="M18" s="312"/>
      <c r="N18" s="312"/>
    </row>
    <row r="19" spans="2:15" ht="15.75" customHeight="1" x14ac:dyDescent="0.25">
      <c r="B19" s="305"/>
      <c r="C19" s="306"/>
      <c r="D19" s="307"/>
      <c r="E19" s="307"/>
      <c r="F19" s="308"/>
      <c r="G19" s="306"/>
      <c r="H19" s="310"/>
      <c r="I19" s="307"/>
      <c r="J19" s="307"/>
      <c r="K19" s="311"/>
      <c r="M19" s="312"/>
      <c r="N19" s="312"/>
    </row>
    <row r="20" spans="2:15" ht="16" customHeight="1" x14ac:dyDescent="0.25">
      <c r="B20" s="305"/>
      <c r="C20" s="306"/>
      <c r="D20" s="307"/>
      <c r="E20" s="307"/>
      <c r="F20" s="308"/>
      <c r="G20" s="306"/>
      <c r="H20" s="310"/>
      <c r="I20" s="307"/>
      <c r="J20" s="307"/>
      <c r="K20" s="311"/>
      <c r="M20" s="277">
        <v>2500000</v>
      </c>
      <c r="O20" s="313"/>
    </row>
    <row r="21" spans="2:15" ht="15" customHeight="1" x14ac:dyDescent="0.25">
      <c r="B21" s="305"/>
      <c r="C21" s="306"/>
      <c r="D21" s="307"/>
      <c r="E21" s="307"/>
      <c r="F21" s="308"/>
      <c r="G21" s="306"/>
      <c r="H21" s="310"/>
      <c r="I21" s="307"/>
      <c r="J21" s="307"/>
      <c r="K21" s="311"/>
      <c r="M21" s="312"/>
      <c r="N21" s="312"/>
    </row>
    <row r="22" spans="2:15" ht="16.5" customHeight="1" x14ac:dyDescent="0.25">
      <c r="B22" s="305"/>
      <c r="C22" s="306"/>
      <c r="D22" s="307"/>
      <c r="E22" s="307"/>
      <c r="F22" s="308"/>
      <c r="G22" s="306"/>
      <c r="H22" s="310"/>
      <c r="I22" s="307"/>
      <c r="J22" s="307"/>
      <c r="K22" s="311"/>
      <c r="M22" s="312"/>
      <c r="N22" s="312"/>
    </row>
    <row r="23" spans="2:15" ht="15" customHeight="1" x14ac:dyDescent="0.25">
      <c r="B23" s="305"/>
      <c r="C23" s="306"/>
      <c r="D23" s="307"/>
      <c r="E23" s="307"/>
      <c r="F23" s="308"/>
      <c r="G23" s="306"/>
      <c r="H23" s="310"/>
      <c r="I23" s="307"/>
      <c r="J23" s="307"/>
      <c r="K23" s="311"/>
      <c r="M23" s="312"/>
      <c r="N23" s="312"/>
    </row>
    <row r="24" spans="2:15" ht="16" customHeight="1" x14ac:dyDescent="0.25">
      <c r="B24" s="315"/>
      <c r="C24" s="306"/>
      <c r="D24" s="307"/>
      <c r="E24" s="307"/>
      <c r="F24" s="308"/>
      <c r="G24" s="309"/>
      <c r="H24" s="310"/>
      <c r="I24" s="307"/>
      <c r="J24" s="307"/>
      <c r="K24" s="311"/>
      <c r="M24" s="277">
        <v>3500020</v>
      </c>
      <c r="O24" s="313"/>
    </row>
    <row r="25" spans="2:15" ht="15" customHeight="1" x14ac:dyDescent="0.25">
      <c r="B25" s="305"/>
      <c r="C25" s="306"/>
      <c r="D25" s="307"/>
      <c r="E25" s="307"/>
      <c r="F25" s="308"/>
      <c r="G25" s="306"/>
      <c r="H25" s="310"/>
      <c r="I25" s="307"/>
      <c r="J25" s="307"/>
      <c r="K25" s="311"/>
      <c r="M25" s="312"/>
      <c r="N25" s="312"/>
    </row>
    <row r="26" spans="2:15" ht="15" customHeight="1" x14ac:dyDescent="0.25">
      <c r="B26" s="305"/>
      <c r="C26" s="306"/>
      <c r="D26" s="307"/>
      <c r="E26" s="307"/>
      <c r="F26" s="308"/>
      <c r="G26" s="306"/>
      <c r="H26" s="310"/>
      <c r="I26" s="307"/>
      <c r="J26" s="307"/>
      <c r="K26" s="311"/>
      <c r="M26" s="312"/>
      <c r="N26" s="312"/>
    </row>
    <row r="27" spans="2:15" ht="16" customHeight="1" x14ac:dyDescent="0.25">
      <c r="B27" s="305"/>
      <c r="C27" s="306"/>
      <c r="D27" s="307"/>
      <c r="E27" s="307"/>
      <c r="F27" s="308"/>
      <c r="G27" s="309"/>
      <c r="H27" s="310"/>
      <c r="I27" s="307"/>
      <c r="J27" s="307"/>
      <c r="K27" s="311"/>
      <c r="O27" s="313"/>
    </row>
    <row r="28" spans="2:15" ht="16" customHeight="1" x14ac:dyDescent="0.25">
      <c r="B28" s="305"/>
      <c r="C28" s="306"/>
      <c r="D28" s="307"/>
      <c r="E28" s="307"/>
      <c r="F28" s="308"/>
      <c r="G28" s="309"/>
      <c r="H28" s="310"/>
      <c r="I28" s="307"/>
      <c r="J28" s="307"/>
      <c r="K28" s="311"/>
      <c r="O28" s="313"/>
    </row>
    <row r="29" spans="2:15" ht="16" customHeight="1" x14ac:dyDescent="0.25">
      <c r="B29" s="305"/>
      <c r="C29" s="306"/>
      <c r="D29" s="307"/>
      <c r="E29" s="307"/>
      <c r="F29" s="308"/>
      <c r="G29" s="306"/>
      <c r="H29" s="310"/>
      <c r="I29" s="307"/>
      <c r="J29" s="307"/>
      <c r="K29" s="311"/>
      <c r="O29" s="313"/>
    </row>
    <row r="30" spans="2:15" ht="16" customHeight="1" x14ac:dyDescent="0.25">
      <c r="B30" s="305"/>
      <c r="C30" s="306"/>
      <c r="D30" s="307"/>
      <c r="E30" s="307"/>
      <c r="F30" s="308"/>
      <c r="G30" s="306"/>
      <c r="H30" s="310"/>
      <c r="I30" s="307"/>
      <c r="J30" s="307"/>
      <c r="K30" s="311"/>
    </row>
    <row r="31" spans="2:15" ht="16" customHeight="1" x14ac:dyDescent="0.25">
      <c r="B31" s="305"/>
      <c r="C31" s="306"/>
      <c r="D31" s="307"/>
      <c r="E31" s="307"/>
      <c r="F31" s="308"/>
      <c r="G31" s="309"/>
      <c r="H31" s="310"/>
      <c r="I31" s="307"/>
      <c r="J31" s="307"/>
      <c r="K31" s="311"/>
    </row>
    <row r="32" spans="2:15" ht="16" customHeight="1" x14ac:dyDescent="0.25">
      <c r="B32" s="305"/>
      <c r="C32" s="306"/>
      <c r="D32" s="307"/>
      <c r="E32" s="307"/>
      <c r="F32" s="308"/>
      <c r="G32" s="309"/>
      <c r="H32" s="310"/>
      <c r="I32" s="307"/>
      <c r="J32" s="307"/>
      <c r="K32" s="311"/>
    </row>
    <row r="33" spans="2:14" ht="16" customHeight="1" x14ac:dyDescent="0.25">
      <c r="B33" s="305"/>
      <c r="C33" s="306"/>
      <c r="D33" s="307"/>
      <c r="E33" s="307"/>
      <c r="F33" s="308"/>
      <c r="G33" s="309"/>
      <c r="H33" s="310"/>
      <c r="I33" s="307"/>
      <c r="J33" s="319"/>
      <c r="K33" s="311"/>
    </row>
    <row r="34" spans="2:14" ht="16" customHeight="1" x14ac:dyDescent="0.25">
      <c r="B34" s="305"/>
      <c r="C34" s="306"/>
      <c r="D34" s="307"/>
      <c r="E34" s="307"/>
      <c r="F34" s="308"/>
      <c r="G34" s="309"/>
      <c r="H34" s="310"/>
      <c r="I34" s="307"/>
      <c r="J34" s="319"/>
      <c r="K34" s="311"/>
    </row>
    <row r="35" spans="2:14" ht="16" customHeight="1" x14ac:dyDescent="0.25">
      <c r="B35" s="305"/>
      <c r="C35" s="306"/>
      <c r="D35" s="307"/>
      <c r="E35" s="307"/>
      <c r="F35" s="308"/>
      <c r="G35" s="309"/>
      <c r="H35" s="310"/>
      <c r="I35" s="307"/>
      <c r="J35" s="319"/>
      <c r="K35" s="311"/>
    </row>
    <row r="36" spans="2:14" ht="16" customHeight="1" x14ac:dyDescent="0.25">
      <c r="B36" s="305"/>
      <c r="C36" s="306"/>
      <c r="D36" s="307"/>
      <c r="E36" s="307"/>
      <c r="F36" s="308"/>
      <c r="G36" s="309"/>
      <c r="H36" s="310"/>
      <c r="I36" s="307"/>
      <c r="J36" s="319"/>
      <c r="K36" s="311"/>
      <c r="M36" s="276"/>
      <c r="N36" s="277">
        <v>450000</v>
      </c>
    </row>
    <row r="37" spans="2:14" ht="16" customHeight="1" x14ac:dyDescent="0.25">
      <c r="B37" s="305"/>
      <c r="C37" s="306"/>
      <c r="D37" s="307"/>
      <c r="E37" s="307"/>
      <c r="F37" s="308"/>
      <c r="G37" s="309"/>
      <c r="H37" s="310"/>
      <c r="I37" s="307"/>
      <c r="J37" s="319"/>
      <c r="K37" s="311"/>
      <c r="M37" s="276"/>
    </row>
    <row r="38" spans="2:14" ht="16" hidden="1" customHeight="1" x14ac:dyDescent="0.25">
      <c r="B38" s="305"/>
      <c r="C38" s="306"/>
      <c r="D38" s="307"/>
      <c r="E38" s="307"/>
      <c r="F38" s="308"/>
      <c r="G38" s="309"/>
      <c r="H38" s="310"/>
      <c r="I38" s="307" t="s">
        <v>241</v>
      </c>
      <c r="J38" s="319"/>
      <c r="K38" s="311"/>
      <c r="M38" s="276"/>
      <c r="N38" s="277">
        <v>70000</v>
      </c>
    </row>
    <row r="39" spans="2:14" ht="16" hidden="1" customHeight="1" x14ac:dyDescent="0.25">
      <c r="B39" s="305"/>
      <c r="C39" s="306"/>
      <c r="D39" s="307"/>
      <c r="E39" s="307"/>
      <c r="F39" s="308"/>
      <c r="G39" s="309"/>
      <c r="H39" s="310"/>
      <c r="I39" s="307" t="s">
        <v>241</v>
      </c>
      <c r="J39" s="319"/>
      <c r="K39" s="311"/>
      <c r="M39" s="276"/>
      <c r="N39" s="277">
        <v>105500</v>
      </c>
    </row>
    <row r="40" spans="2:14" hidden="1" x14ac:dyDescent="0.25">
      <c r="B40" s="305"/>
      <c r="C40" s="306"/>
      <c r="D40" s="307"/>
      <c r="E40" s="307"/>
      <c r="F40" s="308"/>
      <c r="G40" s="309"/>
      <c r="H40" s="310"/>
      <c r="I40" s="307" t="s">
        <v>241</v>
      </c>
      <c r="J40" s="319"/>
      <c r="K40" s="311"/>
      <c r="M40" s="276"/>
      <c r="N40" s="277">
        <v>305000</v>
      </c>
    </row>
    <row r="41" spans="2:14" hidden="1" x14ac:dyDescent="0.25">
      <c r="B41" s="305"/>
      <c r="C41" s="306"/>
      <c r="D41" s="307"/>
      <c r="E41" s="307"/>
      <c r="F41" s="308"/>
      <c r="G41" s="309"/>
      <c r="H41" s="310"/>
      <c r="I41" s="307" t="s">
        <v>241</v>
      </c>
      <c r="J41" s="319"/>
      <c r="K41" s="311"/>
      <c r="M41" s="276"/>
    </row>
    <row r="42" spans="2:14" hidden="1" x14ac:dyDescent="0.25">
      <c r="B42" s="305"/>
      <c r="C42" s="306"/>
      <c r="D42" s="307"/>
      <c r="E42" s="307"/>
      <c r="F42" s="308"/>
      <c r="G42" s="309"/>
      <c r="H42" s="310"/>
      <c r="I42" s="307" t="s">
        <v>241</v>
      </c>
      <c r="J42" s="319"/>
      <c r="K42" s="311"/>
      <c r="M42" s="276"/>
      <c r="N42" s="277">
        <v>213000</v>
      </c>
    </row>
    <row r="43" spans="2:14" hidden="1" x14ac:dyDescent="0.25">
      <c r="B43" s="305"/>
      <c r="C43" s="306"/>
      <c r="D43" s="307"/>
      <c r="E43" s="320"/>
      <c r="F43" s="308"/>
      <c r="G43" s="317"/>
      <c r="H43" s="310"/>
      <c r="I43" s="307" t="s">
        <v>241</v>
      </c>
      <c r="J43" s="307"/>
      <c r="K43" s="311"/>
      <c r="M43" s="276"/>
      <c r="N43" s="277">
        <v>219000</v>
      </c>
    </row>
    <row r="44" spans="2:14" hidden="1" x14ac:dyDescent="0.25">
      <c r="B44" s="305"/>
      <c r="C44" s="311"/>
      <c r="D44" s="316"/>
      <c r="E44" s="316"/>
      <c r="F44" s="321"/>
      <c r="G44" s="317"/>
      <c r="H44" s="318"/>
      <c r="I44" s="307" t="s">
        <v>241</v>
      </c>
      <c r="J44" s="307"/>
      <c r="K44" s="311"/>
      <c r="M44" s="276"/>
    </row>
    <row r="45" spans="2:14" hidden="1" x14ac:dyDescent="0.25">
      <c r="B45" s="305"/>
      <c r="C45" s="314"/>
      <c r="D45" s="320"/>
      <c r="E45" s="320"/>
      <c r="F45" s="321"/>
      <c r="G45" s="322"/>
      <c r="H45" s="323"/>
      <c r="I45" s="307" t="s">
        <v>241</v>
      </c>
      <c r="J45" s="320"/>
      <c r="K45" s="324"/>
      <c r="M45" s="276"/>
      <c r="N45" s="277">
        <v>186000</v>
      </c>
    </row>
    <row r="46" spans="2:14" hidden="1" x14ac:dyDescent="0.25">
      <c r="B46" s="305"/>
      <c r="C46" s="306"/>
      <c r="D46" s="307"/>
      <c r="E46" s="320"/>
      <c r="F46" s="308"/>
      <c r="G46" s="317"/>
      <c r="H46" s="318"/>
      <c r="I46" s="307" t="s">
        <v>241</v>
      </c>
      <c r="J46" s="307"/>
      <c r="K46" s="311"/>
      <c r="M46" s="276"/>
      <c r="N46" s="277">
        <v>231000</v>
      </c>
    </row>
    <row r="47" spans="2:14" hidden="1" x14ac:dyDescent="0.25">
      <c r="B47" s="305"/>
      <c r="C47" s="306"/>
      <c r="D47" s="320"/>
      <c r="E47" s="320"/>
      <c r="F47" s="308"/>
      <c r="G47" s="309"/>
      <c r="H47" s="318"/>
      <c r="I47" s="307" t="s">
        <v>241</v>
      </c>
      <c r="J47" s="319"/>
      <c r="K47" s="311"/>
      <c r="M47" s="276"/>
      <c r="N47" s="277">
        <v>213000</v>
      </c>
    </row>
    <row r="48" spans="2:14" hidden="1" x14ac:dyDescent="0.25">
      <c r="B48" s="305"/>
      <c r="C48" s="306"/>
      <c r="D48" s="320"/>
      <c r="E48" s="320"/>
      <c r="F48" s="321"/>
      <c r="G48" s="322"/>
      <c r="H48" s="323"/>
      <c r="I48" s="307" t="s">
        <v>241</v>
      </c>
      <c r="J48" s="320"/>
      <c r="K48" s="324"/>
      <c r="M48" s="276"/>
      <c r="N48" s="277">
        <v>119500</v>
      </c>
    </row>
    <row r="49" spans="2:15" hidden="1" x14ac:dyDescent="0.25">
      <c r="B49" s="305"/>
      <c r="C49" s="314"/>
      <c r="D49" s="320"/>
      <c r="E49" s="320"/>
      <c r="F49" s="321"/>
      <c r="G49" s="322"/>
      <c r="H49" s="318"/>
      <c r="I49" s="307" t="s">
        <v>241</v>
      </c>
      <c r="J49" s="307"/>
      <c r="K49" s="311"/>
      <c r="M49" s="276"/>
    </row>
    <row r="50" spans="2:15" hidden="1" x14ac:dyDescent="0.25">
      <c r="B50" s="305"/>
      <c r="C50" s="314"/>
      <c r="D50" s="320"/>
      <c r="E50" s="320"/>
      <c r="F50" s="321"/>
      <c r="G50" s="322"/>
      <c r="H50" s="323"/>
      <c r="I50" s="307" t="s">
        <v>241</v>
      </c>
      <c r="J50" s="320"/>
      <c r="K50" s="324"/>
      <c r="M50" s="276"/>
    </row>
    <row r="51" spans="2:15" hidden="1" x14ac:dyDescent="0.25">
      <c r="B51" s="305"/>
      <c r="C51" s="314"/>
      <c r="D51" s="320"/>
      <c r="E51" s="320"/>
      <c r="F51" s="321"/>
      <c r="G51" s="322"/>
      <c r="H51" s="323"/>
      <c r="I51" s="307" t="s">
        <v>241</v>
      </c>
      <c r="J51" s="320"/>
      <c r="K51" s="324"/>
      <c r="M51" s="276"/>
    </row>
    <row r="52" spans="2:15" hidden="1" x14ac:dyDescent="0.25">
      <c r="B52" s="305"/>
      <c r="C52" s="314"/>
      <c r="D52" s="320"/>
      <c r="E52" s="320"/>
      <c r="F52" s="321"/>
      <c r="G52" s="322"/>
      <c r="H52" s="323"/>
      <c r="I52" s="307" t="s">
        <v>241</v>
      </c>
      <c r="J52" s="320"/>
      <c r="K52" s="324"/>
      <c r="M52" s="276"/>
    </row>
    <row r="53" spans="2:15" hidden="1" x14ac:dyDescent="0.25">
      <c r="B53" s="305"/>
      <c r="C53" s="314"/>
      <c r="D53" s="320"/>
      <c r="E53" s="320"/>
      <c r="F53" s="321"/>
      <c r="G53" s="322"/>
      <c r="H53" s="323"/>
      <c r="I53" s="307" t="s">
        <v>241</v>
      </c>
      <c r="J53" s="320"/>
      <c r="K53" s="325"/>
      <c r="M53" s="276"/>
    </row>
    <row r="54" spans="2:15" hidden="1" x14ac:dyDescent="0.25">
      <c r="B54" s="305"/>
      <c r="C54" s="314"/>
      <c r="D54" s="320"/>
      <c r="E54" s="320"/>
      <c r="F54" s="321"/>
      <c r="G54" s="322"/>
      <c r="H54" s="323"/>
      <c r="I54" s="307" t="s">
        <v>241</v>
      </c>
      <c r="J54" s="320"/>
      <c r="K54" s="325"/>
      <c r="M54" s="276"/>
    </row>
    <row r="55" spans="2:15" hidden="1" x14ac:dyDescent="0.25">
      <c r="B55" s="305"/>
      <c r="C55" s="314"/>
      <c r="D55" s="320"/>
      <c r="E55" s="320"/>
      <c r="F55" s="321"/>
      <c r="G55" s="322"/>
      <c r="H55" s="323"/>
      <c r="I55" s="307" t="s">
        <v>241</v>
      </c>
      <c r="J55" s="326"/>
      <c r="K55" s="327"/>
    </row>
    <row r="56" spans="2:15" hidden="1" x14ac:dyDescent="0.25">
      <c r="B56" s="305"/>
      <c r="C56" s="314"/>
      <c r="D56" s="320"/>
      <c r="E56" s="320"/>
      <c r="F56" s="321"/>
      <c r="G56" s="322"/>
      <c r="H56" s="323"/>
      <c r="I56" s="307" t="s">
        <v>241</v>
      </c>
      <c r="J56" s="326"/>
      <c r="K56" s="327"/>
      <c r="M56" s="276"/>
    </row>
    <row r="57" spans="2:15" hidden="1" x14ac:dyDescent="0.25">
      <c r="B57" s="328"/>
      <c r="C57" s="314"/>
      <c r="D57" s="320"/>
      <c r="E57" s="329"/>
      <c r="F57" s="329"/>
      <c r="G57" s="322"/>
      <c r="H57" s="323"/>
      <c r="I57" s="307" t="s">
        <v>241</v>
      </c>
      <c r="J57" s="320"/>
      <c r="K57" s="330"/>
    </row>
    <row r="58" spans="2:15" x14ac:dyDescent="0.25">
      <c r="B58" s="328"/>
      <c r="C58" s="314"/>
      <c r="D58" s="320"/>
      <c r="E58" s="331" t="s">
        <v>242</v>
      </c>
      <c r="F58" s="332">
        <f>SUM(F17:F56)</f>
        <v>0</v>
      </c>
      <c r="G58" s="322"/>
      <c r="H58" s="323"/>
      <c r="I58" s="320"/>
      <c r="J58" s="320"/>
      <c r="K58" s="330"/>
    </row>
    <row r="59" spans="2:15" x14ac:dyDescent="0.25">
      <c r="B59" s="328"/>
      <c r="C59" s="314"/>
      <c r="D59" s="320"/>
      <c r="E59" s="333"/>
      <c r="F59" s="334"/>
      <c r="G59" s="322"/>
      <c r="H59" s="323"/>
      <c r="I59" s="320"/>
      <c r="J59" s="320"/>
      <c r="K59" s="314"/>
    </row>
    <row r="61" spans="2:15" x14ac:dyDescent="0.25">
      <c r="J61" s="335" t="s">
        <v>243</v>
      </c>
    </row>
    <row r="62" spans="2:15" x14ac:dyDescent="0.25">
      <c r="J62" s="335" t="s">
        <v>244</v>
      </c>
    </row>
    <row r="63" spans="2:15" s="284" customFormat="1" x14ac:dyDescent="0.25">
      <c r="B63" s="276"/>
      <c r="D63" s="285"/>
      <c r="E63" s="285"/>
      <c r="F63" s="286"/>
      <c r="G63" s="287"/>
      <c r="H63" s="288"/>
      <c r="I63" s="285"/>
      <c r="J63" s="335" t="s">
        <v>245</v>
      </c>
      <c r="L63" s="276"/>
      <c r="M63" s="277"/>
      <c r="N63" s="277"/>
      <c r="O63" s="276"/>
    </row>
    <row r="64" spans="2:15" s="284" customFormat="1" x14ac:dyDescent="0.25">
      <c r="B64" s="276"/>
      <c r="D64" s="285"/>
      <c r="E64" s="285"/>
      <c r="F64" s="286"/>
      <c r="G64" s="287"/>
      <c r="H64" s="288"/>
      <c r="I64" s="285"/>
      <c r="J64" s="276"/>
      <c r="L64" s="276"/>
      <c r="M64" s="277"/>
      <c r="N64" s="277"/>
      <c r="O64" s="276"/>
    </row>
    <row r="65" spans="2:15" s="284" customFormat="1" x14ac:dyDescent="0.25">
      <c r="B65" s="276"/>
      <c r="D65" s="285"/>
      <c r="E65" s="285"/>
      <c r="F65" s="286"/>
      <c r="G65" s="287"/>
      <c r="H65" s="336">
        <f>F58-F55</f>
        <v>0</v>
      </c>
      <c r="I65" s="285"/>
      <c r="J65" s="286" t="s">
        <v>246</v>
      </c>
      <c r="K65" s="290" t="s">
        <v>348</v>
      </c>
      <c r="L65" s="276"/>
      <c r="M65" s="277"/>
      <c r="N65" s="277"/>
      <c r="O65" s="276"/>
    </row>
    <row r="66" spans="2:15" s="284" customFormat="1" x14ac:dyDescent="0.25">
      <c r="B66" s="276"/>
      <c r="D66" s="285"/>
      <c r="E66" s="285"/>
      <c r="F66" s="286"/>
      <c r="G66" s="287"/>
      <c r="H66" s="288"/>
      <c r="I66" s="285"/>
      <c r="J66" s="276"/>
      <c r="L66" s="276"/>
      <c r="M66" s="277"/>
      <c r="N66" s="277"/>
      <c r="O66" s="276"/>
    </row>
    <row r="67" spans="2:15" s="284" customFormat="1" x14ac:dyDescent="0.25">
      <c r="B67" s="276"/>
      <c r="D67" s="285"/>
      <c r="E67" s="285"/>
      <c r="F67" s="286"/>
      <c r="G67" s="287"/>
      <c r="H67" s="288"/>
      <c r="I67" s="285"/>
      <c r="J67" s="276"/>
      <c r="L67" s="276"/>
      <c r="M67" s="277"/>
      <c r="N67" s="277"/>
      <c r="O67" s="276"/>
    </row>
    <row r="68" spans="2:15" s="284" customFormat="1" x14ac:dyDescent="0.25">
      <c r="B68" s="276"/>
      <c r="D68" s="285"/>
      <c r="E68" s="285"/>
      <c r="F68" s="286"/>
      <c r="G68" s="337"/>
      <c r="H68" s="288"/>
      <c r="I68" s="285"/>
      <c r="J68" s="338"/>
      <c r="L68" s="276"/>
      <c r="M68" s="277"/>
      <c r="N68" s="277"/>
      <c r="O68" s="276"/>
    </row>
    <row r="69" spans="2:15" s="284" customFormat="1" x14ac:dyDescent="0.25">
      <c r="B69" s="276"/>
      <c r="D69" s="285"/>
      <c r="E69" s="285"/>
      <c r="F69" s="286"/>
      <c r="G69" s="337"/>
      <c r="H69" s="288"/>
      <c r="I69" s="285"/>
      <c r="J69" s="276"/>
      <c r="L69" s="276"/>
      <c r="M69" s="277"/>
      <c r="N69" s="277"/>
      <c r="O69" s="276"/>
    </row>
    <row r="70" spans="2:15" s="284" customFormat="1" x14ac:dyDescent="0.25">
      <c r="B70" s="276"/>
      <c r="D70" s="285"/>
      <c r="E70" s="285"/>
      <c r="F70" s="286"/>
      <c r="G70" s="287"/>
      <c r="H70" s="288"/>
      <c r="I70" s="285"/>
      <c r="J70" s="276"/>
      <c r="L70" s="276"/>
      <c r="M70" s="277"/>
      <c r="N70" s="277"/>
      <c r="O70" s="276"/>
    </row>
    <row r="71" spans="2:15" s="284" customFormat="1" x14ac:dyDescent="0.25">
      <c r="B71" s="276"/>
      <c r="D71" s="285"/>
      <c r="E71" s="285"/>
      <c r="F71" s="286"/>
      <c r="G71" s="339"/>
      <c r="H71" s="288"/>
      <c r="I71" s="285"/>
      <c r="J71" s="276"/>
      <c r="L71" s="276"/>
      <c r="M71" s="277"/>
      <c r="N71" s="277"/>
      <c r="O71" s="276"/>
    </row>
    <row r="72" spans="2:15" s="284" customFormat="1" x14ac:dyDescent="0.25">
      <c r="B72" s="276"/>
      <c r="D72" s="285"/>
      <c r="E72" s="285"/>
      <c r="F72" s="286"/>
      <c r="G72" s="287"/>
      <c r="H72" s="288"/>
      <c r="I72" s="285"/>
      <c r="J72" s="276"/>
      <c r="L72" s="276"/>
      <c r="M72" s="277"/>
      <c r="N72" s="277"/>
      <c r="O72" s="276"/>
    </row>
    <row r="73" spans="2:15" s="284" customFormat="1" x14ac:dyDescent="0.25">
      <c r="B73" s="276"/>
      <c r="D73" s="285"/>
      <c r="E73" s="285"/>
      <c r="F73" s="286"/>
      <c r="G73" s="287"/>
      <c r="H73" s="288"/>
      <c r="I73" s="285"/>
      <c r="J73" s="276"/>
      <c r="L73" s="276"/>
      <c r="M73" s="277"/>
      <c r="N73" s="277"/>
      <c r="O73" s="276"/>
    </row>
    <row r="74" spans="2:15" s="284" customFormat="1" x14ac:dyDescent="0.25">
      <c r="B74" s="276"/>
      <c r="D74" s="285"/>
      <c r="E74" s="285"/>
      <c r="F74" s="286"/>
      <c r="G74" s="287"/>
      <c r="H74" s="288"/>
      <c r="I74" s="285"/>
      <c r="J74" s="276"/>
      <c r="L74" s="276"/>
      <c r="M74" s="277"/>
      <c r="N74" s="277"/>
      <c r="O74" s="276"/>
    </row>
    <row r="75" spans="2:15" s="284" customFormat="1" x14ac:dyDescent="0.25">
      <c r="B75" s="276"/>
      <c r="D75" s="285"/>
      <c r="E75" s="285"/>
      <c r="F75" s="286"/>
      <c r="G75" s="287"/>
      <c r="H75" s="288"/>
      <c r="I75" s="285"/>
      <c r="J75" s="276"/>
      <c r="L75" s="276"/>
      <c r="M75" s="277"/>
      <c r="N75" s="277"/>
      <c r="O75" s="276"/>
    </row>
    <row r="76" spans="2:15" s="284" customFormat="1" x14ac:dyDescent="0.25">
      <c r="B76" s="276"/>
      <c r="D76" s="285"/>
      <c r="E76" s="285"/>
      <c r="F76" s="286"/>
      <c r="G76" s="287"/>
      <c r="H76" s="288"/>
      <c r="I76" s="285"/>
      <c r="J76" s="276"/>
      <c r="L76" s="276"/>
      <c r="M76" s="277"/>
      <c r="N76" s="277"/>
      <c r="O76" s="276"/>
    </row>
    <row r="77" spans="2:15" s="284" customFormat="1" x14ac:dyDescent="0.25">
      <c r="B77" s="276"/>
      <c r="D77" s="285"/>
      <c r="E77" s="285"/>
      <c r="F77" s="286"/>
      <c r="G77" s="287"/>
      <c r="H77" s="288"/>
      <c r="I77" s="285"/>
      <c r="J77" s="276"/>
      <c r="L77" s="276"/>
      <c r="M77" s="277"/>
      <c r="N77" s="277"/>
      <c r="O77" s="276"/>
    </row>
    <row r="78" spans="2:15" s="277" customFormat="1" x14ac:dyDescent="0.25">
      <c r="B78" s="276"/>
      <c r="C78" s="284"/>
      <c r="D78" s="285"/>
      <c r="E78" s="285"/>
      <c r="F78" s="286"/>
      <c r="G78" s="287"/>
      <c r="H78" s="288"/>
      <c r="I78" s="285"/>
      <c r="J78" s="276"/>
      <c r="K78" s="284"/>
      <c r="L78" s="276"/>
      <c r="O78" s="276"/>
    </row>
    <row r="79" spans="2:15" s="277" customFormat="1" x14ac:dyDescent="0.25">
      <c r="B79" s="276"/>
      <c r="C79" s="284"/>
      <c r="D79" s="285"/>
      <c r="E79" s="288"/>
      <c r="F79" s="270">
        <v>1100000</v>
      </c>
      <c r="G79" s="337">
        <v>1470000</v>
      </c>
      <c r="H79" s="288"/>
      <c r="I79" s="285"/>
      <c r="J79" s="276"/>
      <c r="K79" s="284"/>
      <c r="L79" s="276"/>
      <c r="O79" s="276"/>
    </row>
    <row r="80" spans="2:15" s="277" customFormat="1" x14ac:dyDescent="0.25">
      <c r="B80" s="276"/>
      <c r="C80" s="284"/>
      <c r="D80" s="285"/>
      <c r="E80" s="288"/>
      <c r="F80" s="270">
        <v>440000</v>
      </c>
      <c r="G80" s="337">
        <v>1680000</v>
      </c>
      <c r="H80" s="288"/>
      <c r="I80" s="285"/>
      <c r="J80" s="276"/>
      <c r="K80" s="284"/>
      <c r="L80" s="276"/>
      <c r="O80" s="276"/>
    </row>
    <row r="81" spans="2:15" s="277" customFormat="1" x14ac:dyDescent="0.25">
      <c r="B81" s="276"/>
      <c r="C81" s="284"/>
      <c r="D81" s="285"/>
      <c r="E81" s="288"/>
      <c r="F81" s="270">
        <f>6*110000</f>
        <v>660000</v>
      </c>
      <c r="G81" s="337">
        <v>1548750</v>
      </c>
      <c r="H81" s="288"/>
      <c r="I81" s="285">
        <v>900</v>
      </c>
      <c r="J81" s="276"/>
      <c r="K81" s="284"/>
      <c r="L81" s="276"/>
      <c r="O81" s="276"/>
    </row>
    <row r="82" spans="2:15" s="277" customFormat="1" x14ac:dyDescent="0.25">
      <c r="B82" s="276"/>
      <c r="C82" s="284"/>
      <c r="D82" s="288">
        <v>200000</v>
      </c>
      <c r="E82" s="288">
        <v>11067889</v>
      </c>
      <c r="F82" s="270">
        <f>SUM(F79:F81)</f>
        <v>2200000</v>
      </c>
      <c r="G82" s="337">
        <f>SUM(G79:G81)</f>
        <v>4698750</v>
      </c>
      <c r="H82" s="288">
        <v>4698750</v>
      </c>
      <c r="I82" s="288">
        <v>600</v>
      </c>
      <c r="J82" s="276"/>
      <c r="K82" s="284"/>
      <c r="L82" s="276"/>
      <c r="O82" s="276"/>
    </row>
    <row r="83" spans="2:15" s="277" customFormat="1" x14ac:dyDescent="0.25">
      <c r="B83" s="276"/>
      <c r="C83" s="284"/>
      <c r="D83" s="288">
        <v>5215000</v>
      </c>
      <c r="E83" s="288">
        <f>E82-F82</f>
        <v>8867889</v>
      </c>
      <c r="F83" s="270"/>
      <c r="G83" s="337"/>
      <c r="H83" s="288"/>
      <c r="I83" s="285">
        <v>100</v>
      </c>
      <c r="J83" s="276"/>
      <c r="K83" s="284"/>
      <c r="L83" s="276"/>
      <c r="O83" s="276"/>
    </row>
    <row r="84" spans="2:15" s="277" customFormat="1" x14ac:dyDescent="0.25">
      <c r="B84" s="276"/>
      <c r="C84" s="284"/>
      <c r="D84" s="288">
        <v>450000</v>
      </c>
      <c r="E84" s="288">
        <v>886788</v>
      </c>
      <c r="F84" s="270"/>
      <c r="G84" s="337"/>
      <c r="H84" s="288"/>
      <c r="I84" s="285">
        <v>100</v>
      </c>
      <c r="J84" s="276"/>
      <c r="K84" s="284"/>
      <c r="L84" s="276"/>
      <c r="O84" s="276"/>
    </row>
    <row r="85" spans="2:15" s="277" customFormat="1" x14ac:dyDescent="0.25">
      <c r="B85" s="276"/>
      <c r="C85" s="284"/>
      <c r="D85" s="288">
        <v>1400000</v>
      </c>
      <c r="E85" s="288">
        <f>E83+E84</f>
        <v>9754677</v>
      </c>
      <c r="F85" s="270"/>
      <c r="G85" s="337"/>
      <c r="H85" s="288"/>
      <c r="I85" s="285">
        <v>60</v>
      </c>
      <c r="J85" s="276"/>
      <c r="K85" s="284"/>
      <c r="L85" s="276"/>
      <c r="O85" s="276"/>
    </row>
    <row r="86" spans="2:15" s="277" customFormat="1" x14ac:dyDescent="0.25">
      <c r="B86" s="276"/>
      <c r="C86" s="284"/>
      <c r="D86" s="288">
        <f>SUM(D82:D85)</f>
        <v>7265000</v>
      </c>
      <c r="E86" s="288">
        <f>220000</f>
        <v>220000</v>
      </c>
      <c r="F86" s="270"/>
      <c r="G86" s="337"/>
      <c r="H86" s="288"/>
      <c r="I86" s="285">
        <v>320</v>
      </c>
      <c r="J86" s="276"/>
      <c r="K86" s="284"/>
      <c r="L86" s="276"/>
      <c r="O86" s="276"/>
    </row>
    <row r="87" spans="2:15" s="277" customFormat="1" x14ac:dyDescent="0.25">
      <c r="B87" s="276"/>
      <c r="C87" s="284"/>
      <c r="D87" s="288"/>
      <c r="E87" s="340">
        <f>E85+E86</f>
        <v>9974677</v>
      </c>
      <c r="F87" s="270"/>
      <c r="G87" s="337"/>
      <c r="H87" s="288"/>
      <c r="I87" s="285">
        <v>320</v>
      </c>
      <c r="J87" s="276"/>
      <c r="K87" s="284"/>
      <c r="L87" s="276"/>
      <c r="M87" s="276"/>
      <c r="O87" s="276"/>
    </row>
    <row r="88" spans="2:15" s="277" customFormat="1" x14ac:dyDescent="0.25">
      <c r="B88" s="276"/>
      <c r="C88" s="284"/>
      <c r="D88" s="288"/>
      <c r="E88" s="285"/>
      <c r="F88" s="270"/>
      <c r="G88" s="337"/>
      <c r="H88" s="288"/>
      <c r="I88" s="285">
        <v>240</v>
      </c>
      <c r="J88" s="276"/>
      <c r="K88" s="284"/>
      <c r="L88" s="276"/>
      <c r="M88" s="276"/>
      <c r="O88" s="276"/>
    </row>
    <row r="89" spans="2:15" s="277" customFormat="1" x14ac:dyDescent="0.25">
      <c r="B89" s="276"/>
      <c r="C89" s="284"/>
      <c r="D89" s="340"/>
      <c r="E89" s="285"/>
      <c r="F89" s="270"/>
      <c r="G89" s="337"/>
      <c r="H89" s="288"/>
      <c r="I89" s="285">
        <v>90</v>
      </c>
      <c r="J89" s="276"/>
      <c r="K89" s="284"/>
      <c r="L89" s="276"/>
      <c r="M89" s="276"/>
      <c r="O89" s="276"/>
    </row>
    <row r="90" spans="2:15" s="277" customFormat="1" x14ac:dyDescent="0.25">
      <c r="B90" s="276"/>
      <c r="C90" s="284"/>
      <c r="D90" s="340"/>
      <c r="E90" s="285"/>
      <c r="F90" s="286"/>
      <c r="G90" s="337"/>
      <c r="H90" s="288"/>
      <c r="I90" s="285">
        <v>1500</v>
      </c>
      <c r="J90" s="276"/>
      <c r="K90" s="284"/>
      <c r="L90" s="276"/>
      <c r="M90" s="276"/>
      <c r="O90" s="276"/>
    </row>
    <row r="91" spans="2:15" s="277" customFormat="1" x14ac:dyDescent="0.25">
      <c r="B91" s="276"/>
      <c r="C91" s="284"/>
      <c r="D91" s="340"/>
      <c r="E91" s="285"/>
      <c r="F91" s="286"/>
      <c r="G91" s="337"/>
      <c r="H91" s="288"/>
      <c r="I91" s="285">
        <v>25</v>
      </c>
      <c r="J91" s="276"/>
      <c r="K91" s="284"/>
      <c r="L91" s="276"/>
      <c r="M91" s="276"/>
      <c r="O91" s="276"/>
    </row>
    <row r="92" spans="2:15" s="277" customFormat="1" x14ac:dyDescent="0.25">
      <c r="B92" s="276"/>
      <c r="C92" s="284"/>
      <c r="D92" s="285"/>
      <c r="E92" s="285"/>
      <c r="F92" s="286"/>
      <c r="G92" s="287"/>
      <c r="H92" s="288"/>
      <c r="I92" s="285">
        <v>2600</v>
      </c>
      <c r="J92" s="276"/>
      <c r="K92" s="284"/>
      <c r="L92" s="276"/>
      <c r="M92" s="276"/>
      <c r="O92" s="276"/>
    </row>
    <row r="93" spans="2:15" x14ac:dyDescent="0.25">
      <c r="I93" s="285">
        <v>60</v>
      </c>
    </row>
    <row r="94" spans="2:15" x14ac:dyDescent="0.25">
      <c r="G94" s="287">
        <v>13150200</v>
      </c>
      <c r="I94" s="285">
        <v>30</v>
      </c>
    </row>
    <row r="95" spans="2:15" s="277" customFormat="1" x14ac:dyDescent="0.25">
      <c r="B95" s="276"/>
      <c r="C95" s="284"/>
      <c r="D95" s="285"/>
      <c r="E95" s="285"/>
      <c r="F95" s="286"/>
      <c r="G95" s="287">
        <v>8765000</v>
      </c>
      <c r="H95" s="288"/>
      <c r="I95" s="285">
        <v>30</v>
      </c>
      <c r="J95" s="276"/>
      <c r="K95" s="284"/>
      <c r="L95" s="276"/>
      <c r="M95" s="276"/>
      <c r="O95" s="276"/>
    </row>
    <row r="96" spans="2:15" x14ac:dyDescent="0.25">
      <c r="G96" s="287">
        <f>SUM(G94:G95)</f>
        <v>21915200</v>
      </c>
      <c r="I96" s="285">
        <v>30</v>
      </c>
    </row>
    <row r="97" spans="2:15" x14ac:dyDescent="0.25">
      <c r="I97" s="285">
        <v>120</v>
      </c>
    </row>
    <row r="98" spans="2:15" x14ac:dyDescent="0.25">
      <c r="I98" s="285">
        <v>240</v>
      </c>
    </row>
    <row r="99" spans="2:15" x14ac:dyDescent="0.25">
      <c r="I99" s="285">
        <v>500</v>
      </c>
    </row>
    <row r="100" spans="2:15" s="277" customFormat="1" x14ac:dyDescent="0.25">
      <c r="B100" s="276"/>
      <c r="C100" s="284"/>
      <c r="D100" s="285"/>
      <c r="E100" s="285"/>
      <c r="F100" s="286"/>
      <c r="G100" s="287"/>
      <c r="H100" s="288"/>
      <c r="I100" s="285">
        <v>400</v>
      </c>
      <c r="J100" s="276"/>
      <c r="K100" s="284"/>
      <c r="L100" s="276"/>
      <c r="M100" s="276"/>
      <c r="O100" s="276"/>
    </row>
    <row r="101" spans="2:15" s="277" customFormat="1" x14ac:dyDescent="0.25">
      <c r="B101" s="276"/>
      <c r="C101" s="284"/>
      <c r="D101" s="285"/>
      <c r="E101" s="285"/>
      <c r="F101" s="286"/>
      <c r="G101" s="287"/>
      <c r="H101" s="288"/>
      <c r="I101" s="285">
        <v>500</v>
      </c>
      <c r="J101" s="276"/>
      <c r="K101" s="284"/>
      <c r="L101" s="276"/>
      <c r="M101" s="276"/>
      <c r="O101" s="276"/>
    </row>
    <row r="102" spans="2:15" s="277" customFormat="1" x14ac:dyDescent="0.25">
      <c r="B102" s="276"/>
      <c r="C102" s="284"/>
      <c r="D102" s="285"/>
      <c r="E102" s="285"/>
      <c r="F102" s="286"/>
      <c r="G102" s="287"/>
      <c r="H102" s="288"/>
      <c r="I102" s="285">
        <f>SUM(I81:I101)</f>
        <v>8765</v>
      </c>
      <c r="J102" s="276">
        <v>1400</v>
      </c>
      <c r="K102" s="284"/>
      <c r="L102" s="276"/>
      <c r="M102" s="276"/>
      <c r="O102" s="276"/>
    </row>
    <row r="103" spans="2:15" s="277" customFormat="1" x14ac:dyDescent="0.25">
      <c r="B103" s="276"/>
      <c r="C103" s="284"/>
      <c r="D103" s="285"/>
      <c r="E103" s="285"/>
      <c r="F103" s="286"/>
      <c r="G103" s="287"/>
      <c r="H103" s="288"/>
      <c r="I103" s="285"/>
      <c r="J103" s="276">
        <f>I102-J102</f>
        <v>7365</v>
      </c>
      <c r="K103" s="284"/>
      <c r="L103" s="276"/>
      <c r="M103" s="276"/>
      <c r="O103" s="276"/>
    </row>
    <row r="104" spans="2:15" s="277" customFormat="1" x14ac:dyDescent="0.25">
      <c r="B104" s="276"/>
      <c r="C104" s="284"/>
      <c r="D104" s="285"/>
      <c r="E104" s="285"/>
      <c r="F104" s="286"/>
      <c r="G104" s="287"/>
      <c r="H104" s="288"/>
      <c r="I104" s="285"/>
      <c r="J104" s="276"/>
      <c r="K104" s="284"/>
      <c r="L104" s="276"/>
      <c r="M104" s="276"/>
      <c r="O104" s="276"/>
    </row>
    <row r="105" spans="2:15" s="277" customFormat="1" x14ac:dyDescent="0.25">
      <c r="B105" s="276"/>
      <c r="C105" s="284"/>
      <c r="D105" s="285"/>
      <c r="E105" s="285"/>
      <c r="F105" s="286"/>
      <c r="G105" s="287"/>
      <c r="H105" s="288"/>
      <c r="I105" s="285"/>
      <c r="J105" s="276"/>
      <c r="K105" s="284"/>
      <c r="L105" s="276"/>
      <c r="M105" s="276"/>
      <c r="O105" s="276"/>
    </row>
    <row r="109" spans="2:15" s="277" customFormat="1" x14ac:dyDescent="0.25">
      <c r="B109" s="276"/>
      <c r="C109" s="284"/>
      <c r="D109" s="285"/>
      <c r="E109" s="285"/>
      <c r="F109" s="286"/>
      <c r="G109" s="287"/>
      <c r="H109" s="288"/>
      <c r="I109" s="285"/>
      <c r="J109" s="276"/>
      <c r="K109" s="284"/>
      <c r="L109" s="276"/>
      <c r="M109" s="276"/>
      <c r="O109" s="276"/>
    </row>
    <row r="112" spans="2:15" x14ac:dyDescent="0.25">
      <c r="C112" s="276"/>
      <c r="D112" s="276"/>
      <c r="E112" s="285">
        <v>6962489</v>
      </c>
      <c r="F112" s="286">
        <v>6445944</v>
      </c>
      <c r="G112" s="287">
        <v>660000</v>
      </c>
      <c r="H112" s="288">
        <v>110</v>
      </c>
      <c r="I112" s="285">
        <v>110</v>
      </c>
      <c r="J112" s="276">
        <f>SUM(I112:I114)</f>
        <v>660</v>
      </c>
    </row>
    <row r="113" spans="3:11" x14ac:dyDescent="0.25">
      <c r="C113" s="276"/>
      <c r="D113" s="276"/>
      <c r="E113" s="285">
        <f>E112-J113</f>
        <v>6961059</v>
      </c>
      <c r="G113" s="337">
        <f>F112-G112</f>
        <v>5785944</v>
      </c>
      <c r="H113" s="288">
        <v>660</v>
      </c>
      <c r="I113" s="285">
        <v>110</v>
      </c>
      <c r="J113" s="276">
        <f>SUM(H112:H114)</f>
        <v>1430</v>
      </c>
    </row>
    <row r="114" spans="3:11" x14ac:dyDescent="0.25">
      <c r="C114" s="276"/>
      <c r="D114" s="276"/>
      <c r="E114" s="285">
        <f>E113+553248.9</f>
        <v>7514307.9000000004</v>
      </c>
      <c r="G114" s="287">
        <v>578594.4</v>
      </c>
      <c r="H114" s="288">
        <v>660</v>
      </c>
      <c r="I114" s="285">
        <v>440</v>
      </c>
    </row>
    <row r="115" spans="3:11" x14ac:dyDescent="0.25">
      <c r="C115" s="276"/>
      <c r="D115" s="276"/>
      <c r="E115" s="285">
        <f>E114+308000</f>
        <v>7822307.9000000004</v>
      </c>
      <c r="G115" s="339">
        <f>SUM(G113:G114)</f>
        <v>6364538.4000000004</v>
      </c>
      <c r="H115" s="288">
        <v>610</v>
      </c>
      <c r="I115" s="285">
        <v>640</v>
      </c>
    </row>
    <row r="116" spans="3:11" x14ac:dyDescent="0.25">
      <c r="C116" s="276"/>
      <c r="D116" s="276"/>
      <c r="G116" s="287">
        <v>143000</v>
      </c>
      <c r="H116" s="288">
        <f>SUM(H112:H115)</f>
        <v>2040</v>
      </c>
      <c r="I116" s="285">
        <f>SUM(I112:I115)</f>
        <v>1300</v>
      </c>
      <c r="J116" s="276">
        <f>H116+I116</f>
        <v>3340</v>
      </c>
      <c r="K116" s="284">
        <v>1200</v>
      </c>
    </row>
    <row r="117" spans="3:11" x14ac:dyDescent="0.25">
      <c r="C117" s="276"/>
      <c r="D117" s="276"/>
      <c r="G117" s="339">
        <f>SUM(G115:G116)</f>
        <v>6507538.4000000004</v>
      </c>
      <c r="K117" s="284">
        <f>J116+K116</f>
        <v>4540</v>
      </c>
    </row>
    <row r="120" spans="3:11" x14ac:dyDescent="0.25">
      <c r="C120" s="276"/>
      <c r="D120" s="276"/>
      <c r="E120" s="276"/>
      <c r="G120" s="287">
        <f>7661000+143000</f>
        <v>7804000</v>
      </c>
      <c r="K120" s="276"/>
    </row>
    <row r="125" spans="3:11" x14ac:dyDescent="0.25">
      <c r="C125" s="276"/>
      <c r="D125" s="276"/>
      <c r="E125" s="276"/>
      <c r="G125" s="287">
        <v>8740400</v>
      </c>
      <c r="H125" s="288">
        <v>759150</v>
      </c>
      <c r="I125" s="285">
        <v>1</v>
      </c>
      <c r="K125" s="276"/>
    </row>
    <row r="126" spans="3:11" x14ac:dyDescent="0.25">
      <c r="C126" s="276"/>
      <c r="D126" s="276"/>
      <c r="E126" s="276"/>
      <c r="G126" s="287">
        <v>7804000</v>
      </c>
      <c r="H126" s="288">
        <v>1832250</v>
      </c>
      <c r="I126" s="285">
        <v>1</v>
      </c>
      <c r="K126" s="276"/>
    </row>
    <row r="127" spans="3:11" x14ac:dyDescent="0.25">
      <c r="C127" s="276"/>
      <c r="D127" s="276"/>
      <c r="E127" s="276"/>
      <c r="G127" s="287">
        <v>1200000</v>
      </c>
      <c r="H127" s="288">
        <v>336000</v>
      </c>
      <c r="I127" s="285">
        <v>1</v>
      </c>
      <c r="K127" s="276"/>
    </row>
    <row r="128" spans="3:11" x14ac:dyDescent="0.25">
      <c r="C128" s="276"/>
      <c r="D128" s="276"/>
      <c r="E128" s="276"/>
      <c r="G128" s="341">
        <f>SUM(G125:G127)</f>
        <v>17744400</v>
      </c>
      <c r="H128" s="288">
        <v>367500</v>
      </c>
      <c r="I128" s="285">
        <v>1</v>
      </c>
      <c r="K128" s="276"/>
    </row>
    <row r="129" spans="3:11" x14ac:dyDescent="0.25">
      <c r="C129" s="276"/>
      <c r="D129" s="276"/>
      <c r="E129" s="276"/>
      <c r="G129" s="287">
        <v>14329845.9</v>
      </c>
      <c r="H129" s="288">
        <v>399000</v>
      </c>
      <c r="I129" s="285">
        <v>1</v>
      </c>
      <c r="K129" s="276"/>
    </row>
    <row r="130" spans="3:11" x14ac:dyDescent="0.25">
      <c r="C130" s="276"/>
      <c r="D130" s="276"/>
      <c r="E130" s="276"/>
      <c r="G130" s="339">
        <f>G128-G129</f>
        <v>3414554.0999999996</v>
      </c>
      <c r="H130" s="288">
        <v>168000</v>
      </c>
      <c r="I130" s="285">
        <v>1</v>
      </c>
      <c r="K130" s="276"/>
    </row>
    <row r="134" spans="3:11" x14ac:dyDescent="0.25">
      <c r="C134" s="276"/>
      <c r="D134" s="276"/>
      <c r="E134" s="276"/>
      <c r="H134" s="288">
        <f>SUM(H125:H133)</f>
        <v>3861900</v>
      </c>
      <c r="K134" s="276"/>
    </row>
  </sheetData>
  <mergeCells count="8">
    <mergeCell ref="C14:F14"/>
    <mergeCell ref="G14:J14"/>
    <mergeCell ref="B3:K3"/>
    <mergeCell ref="B4:K4"/>
    <mergeCell ref="B7:K7"/>
    <mergeCell ref="B8:K8"/>
    <mergeCell ref="C13:F13"/>
    <mergeCell ref="G13:J13"/>
  </mergeCells>
  <phoneticPr fontId="70" type="noConversion"/>
  <pageMargins left="0.25" right="0.25" top="0.75" bottom="0.75" header="0.3" footer="0.3"/>
  <pageSetup paperSize="9" scale="74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S81"/>
  <sheetViews>
    <sheetView tabSelected="1" view="pageBreakPreview" zoomScaleSheetLayoutView="100" workbookViewId="0">
      <selection activeCell="M7" sqref="M7"/>
    </sheetView>
  </sheetViews>
  <sheetFormatPr defaultColWidth="9.1796875" defaultRowHeight="12.5" x14ac:dyDescent="0.25"/>
  <cols>
    <col min="1" max="1" width="2.453125" style="395" customWidth="1"/>
    <col min="2" max="2" width="3.7265625" style="126" customWidth="1"/>
    <col min="3" max="3" width="7" style="126" customWidth="1"/>
    <col min="4" max="4" width="1.1796875" style="126" customWidth="1"/>
    <col min="5" max="5" width="7.453125" style="126" customWidth="1"/>
    <col min="6" max="7" width="9.1796875" style="126"/>
    <col min="8" max="8" width="8" style="126" customWidth="1"/>
    <col min="9" max="9" width="6.1796875" style="126" customWidth="1"/>
    <col min="10" max="13" width="13.7265625" style="126" customWidth="1"/>
    <col min="14" max="14" width="0.81640625" style="395" customWidth="1"/>
    <col min="15" max="16384" width="9.1796875" style="126"/>
  </cols>
  <sheetData>
    <row r="1" spans="2:14" s="395" customFormat="1" ht="6.75" customHeight="1" x14ac:dyDescent="0.25"/>
    <row r="2" spans="2:14" x14ac:dyDescent="0.25"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2:14" ht="13" x14ac:dyDescent="0.3">
      <c r="B3" s="127"/>
      <c r="C3" s="127"/>
      <c r="D3" s="39" t="s">
        <v>0</v>
      </c>
      <c r="E3" s="39"/>
      <c r="F3" s="127"/>
      <c r="G3" s="127"/>
      <c r="H3" s="127"/>
      <c r="I3" s="127"/>
      <c r="J3" s="127"/>
      <c r="K3" s="127"/>
      <c r="L3" s="39"/>
      <c r="M3" s="127"/>
    </row>
    <row r="4" spans="2:14" ht="13" x14ac:dyDescent="0.3"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39"/>
      <c r="M4" s="127"/>
    </row>
    <row r="5" spans="2:14" ht="13" x14ac:dyDescent="0.3">
      <c r="B5" s="580" t="s">
        <v>112</v>
      </c>
      <c r="C5" s="580"/>
      <c r="D5" s="580"/>
      <c r="E5" s="580"/>
      <c r="F5" s="580"/>
      <c r="G5" s="580"/>
      <c r="H5" s="580"/>
      <c r="I5" s="580"/>
      <c r="J5" s="580"/>
      <c r="K5" s="580"/>
      <c r="L5" s="580"/>
      <c r="M5" s="580"/>
    </row>
    <row r="6" spans="2:14" ht="13" x14ac:dyDescent="0.3"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39" t="s">
        <v>85</v>
      </c>
      <c r="M6" s="104" t="s">
        <v>354</v>
      </c>
    </row>
    <row r="7" spans="2:14" ht="14.25" customHeight="1" x14ac:dyDescent="0.3">
      <c r="B7" s="52"/>
      <c r="C7" s="52"/>
      <c r="D7" s="52"/>
      <c r="E7" s="52"/>
      <c r="F7" s="52"/>
      <c r="G7" s="52"/>
      <c r="H7" s="52"/>
      <c r="I7" s="52"/>
      <c r="J7" s="52"/>
      <c r="K7" s="52"/>
      <c r="L7" s="39" t="s">
        <v>84</v>
      </c>
      <c r="M7" s="105">
        <v>2023</v>
      </c>
    </row>
    <row r="8" spans="2:14" ht="2.25" customHeight="1" x14ac:dyDescent="0.25">
      <c r="B8" s="128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32"/>
    </row>
    <row r="9" spans="2:14" ht="6" customHeight="1" x14ac:dyDescent="0.25"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</row>
    <row r="10" spans="2:14" ht="13" x14ac:dyDescent="0.3">
      <c r="B10" s="473" t="s">
        <v>143</v>
      </c>
      <c r="C10" s="473"/>
      <c r="D10" s="473"/>
      <c r="E10" s="473"/>
      <c r="F10" s="581" t="s">
        <v>345</v>
      </c>
      <c r="G10" s="581"/>
      <c r="H10" s="581"/>
      <c r="I10" s="39"/>
      <c r="J10" s="39"/>
      <c r="K10" s="39" t="s">
        <v>79</v>
      </c>
      <c r="L10" s="127" t="s">
        <v>99</v>
      </c>
      <c r="M10" s="127"/>
    </row>
    <row r="11" spans="2:14" ht="13" x14ac:dyDescent="0.3">
      <c r="B11" s="473" t="s">
        <v>144</v>
      </c>
      <c r="C11" s="473"/>
      <c r="D11" s="473"/>
      <c r="E11" s="473"/>
      <c r="F11" s="275">
        <v>10001568</v>
      </c>
      <c r="G11" s="127"/>
      <c r="H11" s="127"/>
      <c r="I11" s="39"/>
      <c r="J11" s="39"/>
      <c r="K11" s="39"/>
      <c r="L11" s="127"/>
      <c r="M11" s="127"/>
    </row>
    <row r="12" spans="2:14" ht="13" x14ac:dyDescent="0.3">
      <c r="B12" s="473" t="s">
        <v>145</v>
      </c>
      <c r="C12" s="473"/>
      <c r="D12" s="473"/>
      <c r="E12" s="473"/>
      <c r="F12" s="581" t="s">
        <v>346</v>
      </c>
      <c r="G12" s="581"/>
      <c r="H12" s="581"/>
      <c r="I12" s="39"/>
      <c r="J12" s="39"/>
      <c r="K12" s="39" t="s">
        <v>80</v>
      </c>
      <c r="L12" s="274">
        <v>1205909095</v>
      </c>
      <c r="M12" s="122"/>
    </row>
    <row r="13" spans="2:14" ht="13" x14ac:dyDescent="0.3">
      <c r="B13" s="473" t="s">
        <v>146</v>
      </c>
      <c r="C13" s="473"/>
      <c r="D13" s="473"/>
      <c r="E13" s="473"/>
      <c r="F13" s="578" t="s">
        <v>141</v>
      </c>
      <c r="G13" s="578"/>
      <c r="H13" s="578"/>
      <c r="I13" s="39"/>
      <c r="J13" s="39"/>
      <c r="K13" s="39"/>
      <c r="L13" s="103"/>
      <c r="M13" s="103"/>
    </row>
    <row r="14" spans="2:14" ht="13" x14ac:dyDescent="0.3">
      <c r="B14" s="473" t="s">
        <v>147</v>
      </c>
      <c r="C14" s="473"/>
      <c r="D14" s="473"/>
      <c r="E14" s="473"/>
      <c r="F14" s="578" t="s">
        <v>209</v>
      </c>
      <c r="G14" s="578"/>
      <c r="H14" s="578"/>
      <c r="I14" s="127"/>
      <c r="J14" s="127"/>
      <c r="K14" s="39" t="s">
        <v>81</v>
      </c>
      <c r="L14" s="579" t="s">
        <v>347</v>
      </c>
      <c r="M14" s="579"/>
      <c r="N14" s="397"/>
    </row>
    <row r="15" spans="2:14" ht="7.5" customHeight="1" x14ac:dyDescent="0.25"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</row>
    <row r="16" spans="2:14" ht="2.25" customHeight="1" x14ac:dyDescent="0.25">
      <c r="B16" s="128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33"/>
    </row>
    <row r="17" spans="2:19" ht="6.75" customHeight="1" x14ac:dyDescent="0.25">
      <c r="B17" s="127"/>
      <c r="C17" s="127"/>
      <c r="D17" s="127"/>
      <c r="E17" s="127"/>
      <c r="F17" s="127"/>
      <c r="G17" s="127"/>
      <c r="H17" s="127"/>
      <c r="I17" s="134"/>
      <c r="J17" s="134"/>
      <c r="K17" s="134"/>
      <c r="L17" s="127"/>
      <c r="M17" s="127"/>
    </row>
    <row r="18" spans="2:19" ht="13" x14ac:dyDescent="0.3">
      <c r="B18" s="571" t="s">
        <v>75</v>
      </c>
      <c r="C18" s="572"/>
      <c r="D18" s="89"/>
      <c r="E18" s="573" t="s">
        <v>6</v>
      </c>
      <c r="F18" s="573"/>
      <c r="G18" s="573"/>
      <c r="H18" s="573"/>
      <c r="I18" s="572"/>
      <c r="J18" s="88" t="s">
        <v>106</v>
      </c>
      <c r="K18" s="90" t="s">
        <v>105</v>
      </c>
      <c r="L18" s="91" t="s">
        <v>82</v>
      </c>
      <c r="M18" s="92" t="s">
        <v>78</v>
      </c>
    </row>
    <row r="19" spans="2:19" ht="13" x14ac:dyDescent="0.3">
      <c r="B19" s="574"/>
      <c r="C19" s="478"/>
      <c r="D19" s="93"/>
      <c r="E19" s="477"/>
      <c r="F19" s="477"/>
      <c r="G19" s="477"/>
      <c r="H19" s="477"/>
      <c r="I19" s="478"/>
      <c r="J19" s="72" t="s">
        <v>107</v>
      </c>
      <c r="K19" s="94" t="s">
        <v>77</v>
      </c>
      <c r="L19" s="95" t="s">
        <v>83</v>
      </c>
      <c r="M19" s="96" t="s">
        <v>76</v>
      </c>
    </row>
    <row r="20" spans="2:19" ht="13" x14ac:dyDescent="0.3">
      <c r="B20" s="522" t="s">
        <v>139</v>
      </c>
      <c r="C20" s="524"/>
      <c r="D20" s="135"/>
      <c r="E20" s="575" t="s">
        <v>339</v>
      </c>
      <c r="F20" s="576"/>
      <c r="G20" s="576"/>
      <c r="H20" s="576"/>
      <c r="I20" s="577"/>
      <c r="J20" s="136"/>
      <c r="K20" s="137"/>
      <c r="L20" s="182">
        <f>'VER 0308'!S66</f>
        <v>2014000</v>
      </c>
      <c r="M20" s="183"/>
    </row>
    <row r="21" spans="2:19" ht="13" x14ac:dyDescent="0.3">
      <c r="B21" s="565"/>
      <c r="C21" s="566"/>
      <c r="D21" s="106"/>
      <c r="E21" s="558"/>
      <c r="F21" s="558"/>
      <c r="G21" s="558"/>
      <c r="H21" s="558"/>
      <c r="I21" s="559"/>
      <c r="J21" s="138"/>
      <c r="K21" s="139"/>
      <c r="L21" s="107"/>
      <c r="M21" s="140"/>
    </row>
    <row r="22" spans="2:19" ht="13" x14ac:dyDescent="0.3">
      <c r="B22" s="565"/>
      <c r="C22" s="566"/>
      <c r="D22" s="106"/>
      <c r="E22" s="567" t="s">
        <v>337</v>
      </c>
      <c r="F22" s="567"/>
      <c r="G22" s="567"/>
      <c r="H22" s="567"/>
      <c r="I22" s="568"/>
      <c r="J22" s="138"/>
      <c r="K22" s="139" t="s">
        <v>210</v>
      </c>
      <c r="L22" s="107">
        <f>'Entertainment September'!F58</f>
        <v>0</v>
      </c>
      <c r="M22" s="140"/>
    </row>
    <row r="23" spans="2:19" ht="13" x14ac:dyDescent="0.3">
      <c r="B23" s="560"/>
      <c r="C23" s="555"/>
      <c r="D23" s="106"/>
      <c r="E23" s="563"/>
      <c r="F23" s="569"/>
      <c r="G23" s="569"/>
      <c r="H23" s="569"/>
      <c r="I23" s="570"/>
      <c r="J23" s="138"/>
      <c r="K23" s="139"/>
      <c r="L23" s="107"/>
      <c r="M23" s="140"/>
    </row>
    <row r="24" spans="2:19" ht="13" x14ac:dyDescent="0.3">
      <c r="B24" s="560"/>
      <c r="C24" s="555"/>
      <c r="D24" s="106"/>
      <c r="E24" s="561" t="s">
        <v>343</v>
      </c>
      <c r="F24" s="561"/>
      <c r="G24" s="561"/>
      <c r="H24" s="561"/>
      <c r="I24" s="562"/>
      <c r="J24" s="138"/>
      <c r="K24" s="139"/>
      <c r="L24" s="373"/>
      <c r="M24" s="140"/>
    </row>
    <row r="25" spans="2:19" ht="13" x14ac:dyDescent="0.3">
      <c r="B25" s="554"/>
      <c r="C25" s="555"/>
      <c r="D25" s="106"/>
      <c r="E25" s="563"/>
      <c r="F25" s="563"/>
      <c r="G25" s="563"/>
      <c r="H25" s="563"/>
      <c r="I25" s="564"/>
      <c r="J25" s="138"/>
      <c r="K25" s="139"/>
      <c r="L25" s="107"/>
      <c r="M25" s="140"/>
    </row>
    <row r="26" spans="2:19" ht="13" x14ac:dyDescent="0.3">
      <c r="B26" s="554"/>
      <c r="C26" s="555"/>
      <c r="D26" s="106"/>
      <c r="E26" s="563"/>
      <c r="F26" s="563"/>
      <c r="G26" s="563"/>
      <c r="H26" s="563"/>
      <c r="I26" s="564"/>
      <c r="J26" s="138"/>
      <c r="K26" s="139"/>
      <c r="L26" s="107"/>
      <c r="M26" s="140"/>
    </row>
    <row r="27" spans="2:19" ht="13" x14ac:dyDescent="0.3">
      <c r="B27" s="554"/>
      <c r="C27" s="555"/>
      <c r="D27" s="106"/>
      <c r="E27" s="556"/>
      <c r="F27" s="556"/>
      <c r="G27" s="556"/>
      <c r="H27" s="556"/>
      <c r="I27" s="557"/>
      <c r="J27" s="138"/>
      <c r="K27" s="139"/>
      <c r="L27" s="107"/>
      <c r="M27" s="140"/>
    </row>
    <row r="28" spans="2:19" ht="13" x14ac:dyDescent="0.3">
      <c r="B28" s="554"/>
      <c r="C28" s="555"/>
      <c r="D28" s="106"/>
      <c r="E28" s="556"/>
      <c r="F28" s="556"/>
      <c r="G28" s="556"/>
      <c r="H28" s="556"/>
      <c r="I28" s="557"/>
      <c r="J28" s="138"/>
      <c r="K28" s="139"/>
      <c r="L28" s="107"/>
      <c r="M28" s="141"/>
    </row>
    <row r="29" spans="2:19" ht="13" x14ac:dyDescent="0.3">
      <c r="B29" s="554"/>
      <c r="C29" s="555"/>
      <c r="D29" s="106"/>
      <c r="E29" s="556"/>
      <c r="F29" s="556"/>
      <c r="G29" s="556"/>
      <c r="H29" s="556"/>
      <c r="I29" s="557"/>
      <c r="J29" s="138"/>
      <c r="K29" s="139"/>
      <c r="L29" s="107"/>
      <c r="M29" s="140"/>
      <c r="S29" s="126" t="s">
        <v>210</v>
      </c>
    </row>
    <row r="30" spans="2:19" ht="13" x14ac:dyDescent="0.3">
      <c r="B30" s="554"/>
      <c r="C30" s="555"/>
      <c r="D30" s="106"/>
      <c r="E30" s="556"/>
      <c r="F30" s="556"/>
      <c r="G30" s="556"/>
      <c r="H30" s="556"/>
      <c r="I30" s="557"/>
      <c r="J30" s="138"/>
      <c r="K30" s="139"/>
      <c r="L30" s="107"/>
      <c r="M30" s="140"/>
    </row>
    <row r="31" spans="2:19" ht="13" x14ac:dyDescent="0.3">
      <c r="B31" s="554"/>
      <c r="C31" s="555"/>
      <c r="D31" s="106"/>
      <c r="E31" s="556"/>
      <c r="F31" s="556"/>
      <c r="G31" s="556"/>
      <c r="H31" s="556"/>
      <c r="I31" s="557"/>
      <c r="J31" s="138"/>
      <c r="K31" s="139"/>
      <c r="L31" s="107"/>
      <c r="M31" s="140"/>
    </row>
    <row r="32" spans="2:19" ht="13" x14ac:dyDescent="0.3">
      <c r="B32" s="554"/>
      <c r="C32" s="555"/>
      <c r="D32" s="106"/>
      <c r="E32" s="556"/>
      <c r="F32" s="556"/>
      <c r="G32" s="556"/>
      <c r="H32" s="556"/>
      <c r="I32" s="557"/>
      <c r="J32" s="138"/>
      <c r="K32" s="139"/>
      <c r="L32" s="107"/>
      <c r="M32" s="140"/>
    </row>
    <row r="33" spans="2:13" ht="13" x14ac:dyDescent="0.3">
      <c r="B33" s="554"/>
      <c r="C33" s="555"/>
      <c r="D33" s="106"/>
      <c r="E33" s="556"/>
      <c r="F33" s="556"/>
      <c r="G33" s="556"/>
      <c r="H33" s="556"/>
      <c r="I33" s="557"/>
      <c r="J33" s="138"/>
      <c r="K33" s="139"/>
      <c r="L33" s="107"/>
      <c r="M33" s="140"/>
    </row>
    <row r="34" spans="2:13" ht="13" x14ac:dyDescent="0.3">
      <c r="B34" s="554"/>
      <c r="C34" s="555"/>
      <c r="D34" s="106"/>
      <c r="E34" s="556"/>
      <c r="F34" s="556"/>
      <c r="G34" s="556"/>
      <c r="H34" s="556"/>
      <c r="I34" s="557"/>
      <c r="J34" s="138"/>
      <c r="K34" s="139"/>
      <c r="L34" s="107"/>
      <c r="M34" s="140"/>
    </row>
    <row r="35" spans="2:13" ht="13" x14ac:dyDescent="0.3">
      <c r="B35" s="554"/>
      <c r="C35" s="555"/>
      <c r="D35" s="106"/>
      <c r="E35" s="556"/>
      <c r="F35" s="556"/>
      <c r="G35" s="556"/>
      <c r="H35" s="556"/>
      <c r="I35" s="557"/>
      <c r="J35" s="138"/>
      <c r="K35" s="139"/>
      <c r="L35" s="107"/>
      <c r="M35" s="140"/>
    </row>
    <row r="36" spans="2:13" ht="13" x14ac:dyDescent="0.3">
      <c r="B36" s="554"/>
      <c r="C36" s="555"/>
      <c r="D36" s="106"/>
      <c r="E36" s="556"/>
      <c r="F36" s="556"/>
      <c r="G36" s="556"/>
      <c r="H36" s="556"/>
      <c r="I36" s="557"/>
      <c r="J36" s="138"/>
      <c r="K36" s="139"/>
      <c r="L36" s="107"/>
      <c r="M36" s="140"/>
    </row>
    <row r="37" spans="2:13" ht="13" x14ac:dyDescent="0.3">
      <c r="B37" s="554"/>
      <c r="C37" s="555"/>
      <c r="D37" s="106"/>
      <c r="E37" s="556"/>
      <c r="F37" s="556"/>
      <c r="G37" s="556"/>
      <c r="H37" s="556"/>
      <c r="I37" s="557"/>
      <c r="J37" s="138"/>
      <c r="K37" s="139"/>
      <c r="L37" s="107"/>
      <c r="M37" s="140"/>
    </row>
    <row r="38" spans="2:13" ht="13" x14ac:dyDescent="0.3">
      <c r="B38" s="554"/>
      <c r="C38" s="555"/>
      <c r="D38" s="106"/>
      <c r="E38" s="556"/>
      <c r="F38" s="556"/>
      <c r="G38" s="556"/>
      <c r="H38" s="556"/>
      <c r="I38" s="557"/>
      <c r="J38" s="138"/>
      <c r="K38" s="139"/>
      <c r="L38" s="107"/>
      <c r="M38" s="140" t="s">
        <v>210</v>
      </c>
    </row>
    <row r="39" spans="2:13" ht="13" x14ac:dyDescent="0.3">
      <c r="B39" s="554"/>
      <c r="C39" s="555"/>
      <c r="D39" s="106"/>
      <c r="E39" s="556"/>
      <c r="F39" s="556"/>
      <c r="G39" s="556"/>
      <c r="H39" s="556"/>
      <c r="I39" s="557"/>
      <c r="J39" s="138"/>
      <c r="K39" s="139"/>
      <c r="L39" s="107"/>
      <c r="M39" s="140"/>
    </row>
    <row r="40" spans="2:13" ht="13" x14ac:dyDescent="0.3">
      <c r="B40" s="554"/>
      <c r="C40" s="555"/>
      <c r="D40" s="106"/>
      <c r="E40" s="556"/>
      <c r="F40" s="556"/>
      <c r="G40" s="556"/>
      <c r="H40" s="556"/>
      <c r="I40" s="557"/>
      <c r="J40" s="138"/>
      <c r="K40" s="139"/>
      <c r="L40" s="107"/>
      <c r="M40" s="140"/>
    </row>
    <row r="41" spans="2:13" ht="13" x14ac:dyDescent="0.3">
      <c r="B41" s="554"/>
      <c r="C41" s="555"/>
      <c r="D41" s="106"/>
      <c r="E41" s="556"/>
      <c r="F41" s="556"/>
      <c r="G41" s="556"/>
      <c r="H41" s="556"/>
      <c r="I41" s="557"/>
      <c r="J41" s="138"/>
      <c r="K41" s="139"/>
      <c r="L41" s="107"/>
      <c r="M41" s="140"/>
    </row>
    <row r="42" spans="2:13" ht="13" x14ac:dyDescent="0.3">
      <c r="B42" s="554"/>
      <c r="C42" s="555"/>
      <c r="D42" s="106"/>
      <c r="E42" s="556"/>
      <c r="F42" s="556"/>
      <c r="G42" s="556"/>
      <c r="H42" s="556"/>
      <c r="I42" s="557"/>
      <c r="J42" s="138"/>
      <c r="K42" s="139"/>
      <c r="L42" s="107"/>
      <c r="M42" s="140"/>
    </row>
    <row r="43" spans="2:13" ht="12.75" customHeight="1" x14ac:dyDescent="0.3">
      <c r="B43" s="554"/>
      <c r="C43" s="555"/>
      <c r="D43" s="106"/>
      <c r="E43" s="556"/>
      <c r="F43" s="556"/>
      <c r="G43" s="556"/>
      <c r="H43" s="556"/>
      <c r="I43" s="557"/>
      <c r="J43" s="138"/>
      <c r="K43" s="139"/>
      <c r="L43" s="107"/>
      <c r="M43" s="140"/>
    </row>
    <row r="44" spans="2:13" ht="13" x14ac:dyDescent="0.3">
      <c r="B44" s="554"/>
      <c r="C44" s="555"/>
      <c r="D44" s="106"/>
      <c r="E44" s="558"/>
      <c r="F44" s="558"/>
      <c r="G44" s="558"/>
      <c r="H44" s="558"/>
      <c r="I44" s="559"/>
      <c r="J44" s="138"/>
      <c r="K44" s="139"/>
      <c r="L44" s="107"/>
      <c r="M44" s="140"/>
    </row>
    <row r="45" spans="2:13" ht="13" x14ac:dyDescent="0.3">
      <c r="B45" s="544"/>
      <c r="C45" s="545"/>
      <c r="D45" s="142"/>
      <c r="E45" s="546"/>
      <c r="F45" s="546"/>
      <c r="G45" s="546"/>
      <c r="H45" s="546"/>
      <c r="I45" s="547"/>
      <c r="J45" s="138"/>
      <c r="K45" s="139"/>
      <c r="L45" s="143"/>
      <c r="M45" s="140"/>
    </row>
    <row r="46" spans="2:13" ht="13" x14ac:dyDescent="0.3">
      <c r="B46" s="544"/>
      <c r="C46" s="545"/>
      <c r="D46" s="142"/>
      <c r="E46" s="546"/>
      <c r="F46" s="546"/>
      <c r="G46" s="546"/>
      <c r="H46" s="546"/>
      <c r="I46" s="547"/>
      <c r="J46" s="138"/>
      <c r="K46" s="139"/>
      <c r="L46" s="143"/>
      <c r="M46" s="140"/>
    </row>
    <row r="47" spans="2:13" ht="13.5" thickBot="1" x14ac:dyDescent="0.35">
      <c r="B47" s="548"/>
      <c r="C47" s="549"/>
      <c r="D47" s="390"/>
      <c r="E47" s="550"/>
      <c r="F47" s="550"/>
      <c r="G47" s="550"/>
      <c r="H47" s="550"/>
      <c r="I47" s="551"/>
      <c r="J47" s="391"/>
      <c r="K47" s="392"/>
      <c r="L47" s="393"/>
      <c r="M47" s="394"/>
    </row>
    <row r="48" spans="2:13" ht="17.25" customHeight="1" thickTop="1" x14ac:dyDescent="0.3">
      <c r="B48" s="552"/>
      <c r="C48" s="553"/>
      <c r="D48" s="382"/>
      <c r="E48" s="383" t="s">
        <v>54</v>
      </c>
      <c r="F48" s="384"/>
      <c r="G48" s="384"/>
      <c r="H48" s="385"/>
      <c r="I48" s="386" t="s">
        <v>2</v>
      </c>
      <c r="J48" s="387">
        <f>SUM(J20:J47)</f>
        <v>0</v>
      </c>
      <c r="K48" s="388"/>
      <c r="L48" s="389">
        <f>SUM(L20:L47)</f>
        <v>2014000</v>
      </c>
      <c r="M48" s="146"/>
    </row>
    <row r="49" spans="2:13" ht="17.25" customHeight="1" x14ac:dyDescent="0.3">
      <c r="B49" s="42"/>
      <c r="C49" s="36"/>
      <c r="D49" s="147"/>
      <c r="E49" s="49" t="s">
        <v>86</v>
      </c>
      <c r="F49" s="144"/>
      <c r="G49" s="147"/>
      <c r="H49" s="148"/>
      <c r="I49" s="35" t="s">
        <v>2</v>
      </c>
      <c r="J49" s="35"/>
      <c r="K49" s="145"/>
      <c r="L49" s="107"/>
      <c r="M49" s="146"/>
    </row>
    <row r="50" spans="2:13" ht="17.25" customHeight="1" x14ac:dyDescent="0.3">
      <c r="B50" s="42"/>
      <c r="C50" s="36"/>
      <c r="D50" s="147"/>
      <c r="E50" s="49" t="s">
        <v>87</v>
      </c>
      <c r="F50" s="144"/>
      <c r="G50" s="147"/>
      <c r="H50" s="148"/>
      <c r="I50" s="35" t="s">
        <v>2</v>
      </c>
      <c r="J50" s="35"/>
      <c r="K50" s="145"/>
      <c r="L50" s="117">
        <f>SUM(L48-L49)</f>
        <v>2014000</v>
      </c>
      <c r="M50" s="146"/>
    </row>
    <row r="51" spans="2:13" ht="13" x14ac:dyDescent="0.3">
      <c r="B51" s="149"/>
      <c r="C51" s="150"/>
      <c r="D51" s="150"/>
      <c r="E51" s="150"/>
      <c r="F51" s="150"/>
      <c r="G51" s="150"/>
      <c r="H51" s="150"/>
      <c r="I51" s="151"/>
      <c r="J51" s="151"/>
      <c r="K51" s="152"/>
      <c r="L51" s="37"/>
      <c r="M51" s="153"/>
    </row>
    <row r="52" spans="2:13" ht="13" x14ac:dyDescent="0.3">
      <c r="B52" s="43" t="s">
        <v>116</v>
      </c>
      <c r="C52" s="154"/>
      <c r="D52" s="155"/>
      <c r="E52" s="155"/>
      <c r="F52" s="155"/>
      <c r="G52" s="155"/>
      <c r="H52" s="118"/>
      <c r="I52" s="156"/>
      <c r="J52" s="156"/>
      <c r="K52" s="157"/>
      <c r="L52" s="44"/>
      <c r="M52" s="158"/>
    </row>
    <row r="53" spans="2:13" ht="2.25" customHeight="1" x14ac:dyDescent="0.25"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</row>
    <row r="54" spans="2:13" ht="13" x14ac:dyDescent="0.3">
      <c r="B54" s="159"/>
      <c r="C54" s="45" t="s">
        <v>103</v>
      </c>
      <c r="D54" s="160"/>
      <c r="E54" s="160"/>
      <c r="F54" s="160"/>
      <c r="G54" s="45" t="s">
        <v>90</v>
      </c>
      <c r="H54" s="160"/>
      <c r="I54" s="45"/>
      <c r="J54" s="45" t="s">
        <v>89</v>
      </c>
      <c r="K54" s="160"/>
      <c r="L54" s="45" t="s">
        <v>88</v>
      </c>
      <c r="M54" s="161"/>
    </row>
    <row r="55" spans="2:13" x14ac:dyDescent="0.25">
      <c r="B55" s="130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31"/>
    </row>
    <row r="56" spans="2:13" x14ac:dyDescent="0.25">
      <c r="B56" s="130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31"/>
    </row>
    <row r="57" spans="2:13" x14ac:dyDescent="0.25">
      <c r="B57" s="130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31"/>
    </row>
    <row r="58" spans="2:13" x14ac:dyDescent="0.25">
      <c r="B58" s="130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31"/>
    </row>
    <row r="59" spans="2:13" x14ac:dyDescent="0.25">
      <c r="B59" s="162"/>
      <c r="C59" s="532" t="s">
        <v>349</v>
      </c>
      <c r="D59" s="532"/>
      <c r="E59" s="532"/>
      <c r="F59" s="532"/>
      <c r="G59" s="532" t="s">
        <v>351</v>
      </c>
      <c r="H59" s="532"/>
      <c r="I59" s="134"/>
      <c r="J59" s="155" t="s">
        <v>111</v>
      </c>
      <c r="K59" s="134"/>
      <c r="L59" s="532" t="s">
        <v>158</v>
      </c>
      <c r="M59" s="533"/>
    </row>
    <row r="60" spans="2:13" ht="2.25" customHeight="1" x14ac:dyDescent="0.25"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</row>
    <row r="61" spans="2:13" ht="13" x14ac:dyDescent="0.3">
      <c r="B61" s="534" t="s">
        <v>91</v>
      </c>
      <c r="C61" s="535"/>
      <c r="D61" s="535"/>
      <c r="E61" s="535"/>
      <c r="F61" s="535"/>
      <c r="G61" s="535"/>
      <c r="H61" s="535"/>
      <c r="I61" s="536"/>
      <c r="J61" s="160"/>
      <c r="K61" s="161"/>
      <c r="L61" s="537" t="s">
        <v>95</v>
      </c>
      <c r="M61" s="538"/>
    </row>
    <row r="62" spans="2:13" ht="13" x14ac:dyDescent="0.3">
      <c r="B62" s="539" t="s">
        <v>92</v>
      </c>
      <c r="C62" s="540"/>
      <c r="D62" s="540"/>
      <c r="E62" s="540"/>
      <c r="F62" s="541"/>
      <c r="G62" s="539" t="s">
        <v>8</v>
      </c>
      <c r="H62" s="540"/>
      <c r="I62" s="541"/>
      <c r="J62" s="542" t="s">
        <v>11</v>
      </c>
      <c r="K62" s="543"/>
      <c r="L62" s="542" t="s">
        <v>96</v>
      </c>
      <c r="M62" s="543"/>
    </row>
    <row r="63" spans="2:13" x14ac:dyDescent="0.25">
      <c r="B63" s="522"/>
      <c r="C63" s="523"/>
      <c r="D63" s="523"/>
      <c r="E63" s="523"/>
      <c r="F63" s="524"/>
      <c r="G63" s="525"/>
      <c r="H63" s="526"/>
      <c r="I63" s="527"/>
      <c r="J63" s="127"/>
      <c r="K63" s="131"/>
      <c r="L63" s="127"/>
      <c r="M63" s="131"/>
    </row>
    <row r="64" spans="2:13" x14ac:dyDescent="0.25">
      <c r="B64" s="510"/>
      <c r="C64" s="511"/>
      <c r="D64" s="511"/>
      <c r="E64" s="511"/>
      <c r="F64" s="512"/>
      <c r="G64" s="513"/>
      <c r="H64" s="514"/>
      <c r="I64" s="515"/>
      <c r="J64" s="127"/>
      <c r="K64" s="131"/>
      <c r="L64" s="528" t="s">
        <v>110</v>
      </c>
      <c r="M64" s="529"/>
    </row>
    <row r="65" spans="1:14" x14ac:dyDescent="0.25">
      <c r="B65" s="142"/>
      <c r="C65" s="163"/>
      <c r="D65" s="163"/>
      <c r="E65" s="163"/>
      <c r="F65" s="164"/>
      <c r="G65" s="165"/>
      <c r="H65" s="166"/>
      <c r="I65" s="167"/>
      <c r="J65" s="127"/>
      <c r="K65" s="131"/>
      <c r="L65" s="168" t="s">
        <v>118</v>
      </c>
      <c r="M65" s="169" t="s">
        <v>117</v>
      </c>
    </row>
    <row r="66" spans="1:14" x14ac:dyDescent="0.25">
      <c r="B66" s="510"/>
      <c r="C66" s="511"/>
      <c r="D66" s="511"/>
      <c r="E66" s="511"/>
      <c r="F66" s="512"/>
      <c r="G66" s="513"/>
      <c r="H66" s="514"/>
      <c r="I66" s="515"/>
      <c r="J66" s="530" t="s">
        <v>93</v>
      </c>
      <c r="K66" s="531"/>
      <c r="L66" s="170" t="s">
        <v>97</v>
      </c>
      <c r="M66" s="169" t="s">
        <v>117</v>
      </c>
    </row>
    <row r="67" spans="1:14" x14ac:dyDescent="0.25">
      <c r="B67" s="510"/>
      <c r="C67" s="511"/>
      <c r="D67" s="511"/>
      <c r="E67" s="511"/>
      <c r="F67" s="512"/>
      <c r="G67" s="513"/>
      <c r="H67" s="514"/>
      <c r="I67" s="515"/>
      <c r="J67" s="171" t="s">
        <v>113</v>
      </c>
      <c r="K67" s="172" t="s">
        <v>94</v>
      </c>
      <c r="L67" s="170" t="s">
        <v>98</v>
      </c>
      <c r="M67" s="169" t="s">
        <v>117</v>
      </c>
    </row>
    <row r="68" spans="1:14" x14ac:dyDescent="0.25">
      <c r="B68" s="516"/>
      <c r="C68" s="517"/>
      <c r="D68" s="517"/>
      <c r="E68" s="517"/>
      <c r="F68" s="518"/>
      <c r="G68" s="519"/>
      <c r="H68" s="520"/>
      <c r="I68" s="521"/>
      <c r="J68" s="134"/>
      <c r="K68" s="132"/>
      <c r="L68" s="173" t="s">
        <v>97</v>
      </c>
      <c r="M68" s="158" t="s">
        <v>117</v>
      </c>
    </row>
    <row r="69" spans="1:14" s="86" customFormat="1" ht="11.5" x14ac:dyDescent="0.25">
      <c r="A69" s="396"/>
      <c r="B69" s="50" t="s">
        <v>104</v>
      </c>
      <c r="C69" s="50"/>
      <c r="D69" s="51" t="s">
        <v>108</v>
      </c>
      <c r="E69" s="50"/>
      <c r="F69" s="50"/>
      <c r="G69" s="50"/>
      <c r="H69" s="50"/>
      <c r="I69" s="50"/>
      <c r="J69" s="50"/>
      <c r="K69" s="50"/>
      <c r="L69" s="50"/>
      <c r="M69" s="50"/>
      <c r="N69" s="396"/>
    </row>
    <row r="70" spans="1:14" s="86" customFormat="1" ht="11.5" x14ac:dyDescent="0.25">
      <c r="A70" s="396"/>
      <c r="B70" s="50"/>
      <c r="C70" s="50"/>
      <c r="D70" s="51" t="s">
        <v>109</v>
      </c>
      <c r="E70" s="50"/>
      <c r="F70" s="50"/>
      <c r="G70" s="50"/>
      <c r="H70" s="50"/>
      <c r="I70" s="50"/>
      <c r="J70" s="50"/>
      <c r="K70" s="50"/>
      <c r="L70" s="50"/>
      <c r="M70" s="50"/>
      <c r="N70" s="396"/>
    </row>
    <row r="71" spans="1:14" x14ac:dyDescent="0.25">
      <c r="B71" s="127"/>
      <c r="C71" s="127"/>
      <c r="D71" s="127"/>
      <c r="E71" s="127"/>
      <c r="F71" s="127"/>
      <c r="G71" s="127"/>
      <c r="H71" s="127"/>
      <c r="I71" s="127"/>
      <c r="J71" s="127"/>
      <c r="K71" s="127"/>
      <c r="L71" s="127"/>
      <c r="M71" s="127" t="s">
        <v>114</v>
      </c>
    </row>
    <row r="72" spans="1:14" ht="5.25" customHeight="1" x14ac:dyDescent="0.25">
      <c r="B72" s="125"/>
      <c r="C72" s="125"/>
      <c r="D72" s="125"/>
      <c r="E72" s="125"/>
      <c r="F72" s="125"/>
      <c r="G72" s="125"/>
      <c r="H72" s="125"/>
      <c r="I72" s="125"/>
      <c r="J72" s="125"/>
      <c r="K72" s="125"/>
      <c r="L72" s="125"/>
      <c r="M72" s="125"/>
    </row>
    <row r="81" spans="12:12" x14ac:dyDescent="0.25">
      <c r="L81" s="174"/>
    </row>
  </sheetData>
  <mergeCells count="93">
    <mergeCell ref="B5:M5"/>
    <mergeCell ref="B10:E10"/>
    <mergeCell ref="F10:H10"/>
    <mergeCell ref="B11:E11"/>
    <mergeCell ref="B12:E12"/>
    <mergeCell ref="F12:H12"/>
    <mergeCell ref="B13:E13"/>
    <mergeCell ref="F13:H13"/>
    <mergeCell ref="B14:E14"/>
    <mergeCell ref="F14:H14"/>
    <mergeCell ref="L14:M14"/>
    <mergeCell ref="B18:C18"/>
    <mergeCell ref="E18:I18"/>
    <mergeCell ref="B19:C19"/>
    <mergeCell ref="E19:I19"/>
    <mergeCell ref="B20:C20"/>
    <mergeCell ref="E20:I20"/>
    <mergeCell ref="B21:C21"/>
    <mergeCell ref="E21:I21"/>
    <mergeCell ref="B22:C22"/>
    <mergeCell ref="E22:I22"/>
    <mergeCell ref="B23:C23"/>
    <mergeCell ref="E23:I23"/>
    <mergeCell ref="B24:C24"/>
    <mergeCell ref="E24:I24"/>
    <mergeCell ref="B25:C25"/>
    <mergeCell ref="E25:I25"/>
    <mergeCell ref="B26:C26"/>
    <mergeCell ref="E26:I26"/>
    <mergeCell ref="B27:C27"/>
    <mergeCell ref="E27:I27"/>
    <mergeCell ref="B28:C28"/>
    <mergeCell ref="E28:I28"/>
    <mergeCell ref="B29:C29"/>
    <mergeCell ref="E29:I29"/>
    <mergeCell ref="B30:C30"/>
    <mergeCell ref="E30:I30"/>
    <mergeCell ref="B31:C31"/>
    <mergeCell ref="E31:I31"/>
    <mergeCell ref="B32:C32"/>
    <mergeCell ref="E32:I32"/>
    <mergeCell ref="B33:C33"/>
    <mergeCell ref="E33:I33"/>
    <mergeCell ref="B34:C34"/>
    <mergeCell ref="E34:I34"/>
    <mergeCell ref="B35:C35"/>
    <mergeCell ref="E35:I35"/>
    <mergeCell ref="B36:C36"/>
    <mergeCell ref="E36:I36"/>
    <mergeCell ref="B37:C37"/>
    <mergeCell ref="E37:I37"/>
    <mergeCell ref="B38:C38"/>
    <mergeCell ref="E38:I38"/>
    <mergeCell ref="B39:C39"/>
    <mergeCell ref="E39:I39"/>
    <mergeCell ref="B40:C40"/>
    <mergeCell ref="E40:I40"/>
    <mergeCell ref="B41:C41"/>
    <mergeCell ref="E41:I41"/>
    <mergeCell ref="B42:C42"/>
    <mergeCell ref="E42:I42"/>
    <mergeCell ref="B43:C43"/>
    <mergeCell ref="E43:I43"/>
    <mergeCell ref="B44:C44"/>
    <mergeCell ref="E44:I44"/>
    <mergeCell ref="B45:C45"/>
    <mergeCell ref="E45:I45"/>
    <mergeCell ref="L62:M62"/>
    <mergeCell ref="B46:C46"/>
    <mergeCell ref="E46:I46"/>
    <mergeCell ref="B47:C47"/>
    <mergeCell ref="E47:I47"/>
    <mergeCell ref="B48:C48"/>
    <mergeCell ref="C59:F59"/>
    <mergeCell ref="G59:H59"/>
    <mergeCell ref="L64:M64"/>
    <mergeCell ref="B66:F66"/>
    <mergeCell ref="G66:I66"/>
    <mergeCell ref="J66:K66"/>
    <mergeCell ref="L59:M59"/>
    <mergeCell ref="B61:I61"/>
    <mergeCell ref="L61:M61"/>
    <mergeCell ref="B62:F62"/>
    <mergeCell ref="G62:I62"/>
    <mergeCell ref="J62:K62"/>
    <mergeCell ref="B67:F67"/>
    <mergeCell ref="G67:I67"/>
    <mergeCell ref="B68:F68"/>
    <mergeCell ref="G68:I68"/>
    <mergeCell ref="B63:F63"/>
    <mergeCell ref="G63:I63"/>
    <mergeCell ref="B64:F64"/>
    <mergeCell ref="G64:I64"/>
  </mergeCells>
  <pageMargins left="0.7" right="0.7" top="0.75" bottom="0.75" header="0.3" footer="0.3"/>
  <pageSetup paperSize="9" scale="81" orientation="portrait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9"/>
  <sheetViews>
    <sheetView showGridLines="0" workbookViewId="0">
      <selection activeCell="C27" sqref="C27"/>
    </sheetView>
  </sheetViews>
  <sheetFormatPr defaultColWidth="8.81640625" defaultRowHeight="12.5" x14ac:dyDescent="0.25"/>
  <cols>
    <col min="3" max="4" width="27.453125" customWidth="1"/>
    <col min="6" max="6" width="16.453125" customWidth="1"/>
  </cols>
  <sheetData>
    <row r="1" spans="1:6" ht="20" x14ac:dyDescent="0.4">
      <c r="A1" s="206"/>
      <c r="B1" s="216" t="s">
        <v>162</v>
      </c>
      <c r="C1" s="206"/>
      <c r="D1" s="206"/>
      <c r="E1" s="206"/>
      <c r="F1" s="206"/>
    </row>
    <row r="3" spans="1:6" ht="13" x14ac:dyDescent="0.3">
      <c r="A3" s="206"/>
      <c r="B3" s="206"/>
      <c r="C3" s="206"/>
      <c r="D3" s="207"/>
      <c r="E3" s="236"/>
      <c r="F3" s="207"/>
    </row>
    <row r="4" spans="1:6" ht="13.5" thickBot="1" x14ac:dyDescent="0.35">
      <c r="A4" s="206"/>
      <c r="B4" s="206"/>
      <c r="C4" s="206"/>
      <c r="D4" s="207" t="s">
        <v>163</v>
      </c>
      <c r="E4" s="224"/>
      <c r="F4" s="207"/>
    </row>
    <row r="5" spans="1:6" ht="13" x14ac:dyDescent="0.3">
      <c r="A5" s="206"/>
      <c r="B5" s="206"/>
      <c r="C5" s="206"/>
      <c r="D5" s="250" t="s">
        <v>159</v>
      </c>
      <c r="E5" s="237"/>
      <c r="F5" s="229"/>
    </row>
    <row r="6" spans="1:6" ht="13" x14ac:dyDescent="0.3">
      <c r="A6" s="217" t="s">
        <v>164</v>
      </c>
      <c r="B6" s="217"/>
      <c r="C6" s="207"/>
      <c r="D6" s="232" t="s">
        <v>160</v>
      </c>
      <c r="E6" s="228"/>
      <c r="F6" s="230"/>
    </row>
    <row r="7" spans="1:6" ht="13" x14ac:dyDescent="0.3">
      <c r="A7" s="217"/>
      <c r="B7" s="217"/>
      <c r="C7" s="207"/>
      <c r="D7" s="232" t="s">
        <v>165</v>
      </c>
      <c r="E7" s="238"/>
      <c r="F7" s="230"/>
    </row>
    <row r="8" spans="1:6" ht="13" x14ac:dyDescent="0.3">
      <c r="A8" s="217"/>
      <c r="B8" s="217"/>
      <c r="C8" s="207"/>
      <c r="D8" s="234" t="s">
        <v>161</v>
      </c>
      <c r="E8" s="228"/>
      <c r="F8" s="230"/>
    </row>
    <row r="9" spans="1:6" ht="13.5" thickBot="1" x14ac:dyDescent="0.35">
      <c r="A9" s="217" t="s">
        <v>166</v>
      </c>
      <c r="B9" s="217"/>
      <c r="C9" s="207"/>
      <c r="D9" s="211" t="s">
        <v>167</v>
      </c>
      <c r="E9" s="242"/>
      <c r="F9" s="231"/>
    </row>
    <row r="10" spans="1:6" ht="13.5" thickBot="1" x14ac:dyDescent="0.35">
      <c r="A10" s="218" t="s">
        <v>168</v>
      </c>
      <c r="B10" s="219" t="s">
        <v>169</v>
      </c>
      <c r="C10" s="210"/>
      <c r="D10" s="240">
        <v>44420</v>
      </c>
      <c r="E10" s="241"/>
      <c r="F10" s="207"/>
    </row>
    <row r="11" spans="1:6" ht="13" x14ac:dyDescent="0.3">
      <c r="A11" s="217"/>
      <c r="B11" s="217"/>
      <c r="C11" s="207"/>
      <c r="D11" s="207"/>
      <c r="E11" s="224"/>
      <c r="F11" s="207"/>
    </row>
    <row r="12" spans="1:6" ht="13" x14ac:dyDescent="0.3">
      <c r="A12" s="217" t="s">
        <v>170</v>
      </c>
      <c r="B12" s="217"/>
      <c r="C12" s="227">
        <v>43013</v>
      </c>
      <c r="D12" s="207"/>
      <c r="E12" s="224"/>
      <c r="F12" s="207"/>
    </row>
    <row r="13" spans="1:6" ht="13.5" thickBot="1" x14ac:dyDescent="0.35">
      <c r="A13" s="217"/>
      <c r="B13" s="217"/>
      <c r="C13" s="207"/>
      <c r="D13" s="207"/>
      <c r="E13" s="224"/>
      <c r="F13" s="207"/>
    </row>
    <row r="14" spans="1:6" ht="13.5" thickBot="1" x14ac:dyDescent="0.3">
      <c r="A14" s="426" t="s">
        <v>171</v>
      </c>
      <c r="B14" s="427"/>
      <c r="C14" s="428" t="s">
        <v>172</v>
      </c>
      <c r="D14" s="430" t="s">
        <v>173</v>
      </c>
      <c r="E14" s="432" t="s">
        <v>174</v>
      </c>
      <c r="F14" s="264" t="s">
        <v>134</v>
      </c>
    </row>
    <row r="15" spans="1:6" ht="13.5" thickBot="1" x14ac:dyDescent="0.3">
      <c r="A15" s="220" t="s">
        <v>175</v>
      </c>
      <c r="B15" s="221" t="s">
        <v>176</v>
      </c>
      <c r="C15" s="429"/>
      <c r="D15" s="431"/>
      <c r="E15" s="433"/>
      <c r="F15" s="265" t="s">
        <v>177</v>
      </c>
    </row>
    <row r="16" spans="1:6" ht="13.5" thickBot="1" x14ac:dyDescent="0.35">
      <c r="A16" s="434" t="s">
        <v>178</v>
      </c>
      <c r="B16" s="435"/>
      <c r="C16" s="232"/>
      <c r="D16" s="209"/>
      <c r="E16" s="243"/>
      <c r="F16" s="250"/>
    </row>
    <row r="17" spans="1:6" x14ac:dyDescent="0.25">
      <c r="A17" s="254">
        <v>8</v>
      </c>
      <c r="B17" s="254">
        <v>10</v>
      </c>
      <c r="C17" s="232" t="s">
        <v>179</v>
      </c>
      <c r="D17" s="209"/>
      <c r="E17" s="243">
        <v>2</v>
      </c>
      <c r="F17" s="232"/>
    </row>
    <row r="18" spans="1:6" x14ac:dyDescent="0.25">
      <c r="A18" s="258">
        <v>10</v>
      </c>
      <c r="B18" s="254">
        <v>10.3</v>
      </c>
      <c r="C18" s="232" t="s">
        <v>180</v>
      </c>
      <c r="D18" s="233"/>
      <c r="E18" s="243">
        <v>0.5</v>
      </c>
      <c r="F18" s="253"/>
    </row>
    <row r="19" spans="1:6" x14ac:dyDescent="0.25">
      <c r="A19" s="255">
        <v>10.3</v>
      </c>
      <c r="B19" s="254">
        <v>12.3</v>
      </c>
      <c r="C19" s="232" t="s">
        <v>181</v>
      </c>
      <c r="D19" s="233" t="s">
        <v>159</v>
      </c>
      <c r="E19" s="243">
        <v>2</v>
      </c>
      <c r="F19" s="232"/>
    </row>
    <row r="20" spans="1:6" x14ac:dyDescent="0.25">
      <c r="A20" s="255">
        <v>12.3</v>
      </c>
      <c r="B20" s="254">
        <v>13</v>
      </c>
      <c r="C20" s="232" t="s">
        <v>182</v>
      </c>
      <c r="D20" s="233"/>
      <c r="E20" s="243">
        <v>0.5</v>
      </c>
      <c r="F20" s="232"/>
    </row>
    <row r="21" spans="1:6" x14ac:dyDescent="0.25">
      <c r="A21" s="256">
        <v>13</v>
      </c>
      <c r="B21" s="257">
        <v>15</v>
      </c>
      <c r="C21" s="234" t="s">
        <v>181</v>
      </c>
      <c r="D21" s="259" t="s">
        <v>160</v>
      </c>
      <c r="E21" s="247">
        <v>2</v>
      </c>
      <c r="F21" s="234"/>
    </row>
    <row r="22" spans="1:6" x14ac:dyDescent="0.25">
      <c r="A22" s="256">
        <v>15.3</v>
      </c>
      <c r="B22" s="257">
        <v>16</v>
      </c>
      <c r="C22" s="234" t="s">
        <v>180</v>
      </c>
      <c r="D22" s="208"/>
      <c r="E22" s="247">
        <v>0.5</v>
      </c>
      <c r="F22" s="234"/>
    </row>
    <row r="23" spans="1:6" x14ac:dyDescent="0.25">
      <c r="A23" s="263">
        <v>16</v>
      </c>
      <c r="B23" s="263">
        <v>18</v>
      </c>
      <c r="C23" s="261" t="s">
        <v>181</v>
      </c>
      <c r="D23" s="259" t="s">
        <v>161</v>
      </c>
      <c r="E23" s="247">
        <v>2</v>
      </c>
      <c r="F23" s="234"/>
    </row>
    <row r="24" spans="1:6" x14ac:dyDescent="0.25">
      <c r="A24" s="263">
        <v>18</v>
      </c>
      <c r="B24" s="263">
        <v>8</v>
      </c>
      <c r="C24" s="262" t="s">
        <v>183</v>
      </c>
      <c r="D24" s="249"/>
      <c r="E24" s="248">
        <v>14</v>
      </c>
      <c r="F24" s="246"/>
    </row>
    <row r="25" spans="1:6" x14ac:dyDescent="0.25">
      <c r="A25" s="263"/>
      <c r="B25" s="263"/>
      <c r="C25" s="262"/>
      <c r="D25" s="249"/>
      <c r="E25" s="248">
        <v>23.5</v>
      </c>
      <c r="F25" s="246"/>
    </row>
    <row r="26" spans="1:6" ht="13.5" thickBot="1" x14ac:dyDescent="0.35">
      <c r="A26" s="424" t="s">
        <v>184</v>
      </c>
      <c r="B26" s="425"/>
      <c r="C26" s="246"/>
      <c r="D26" s="249"/>
      <c r="E26" s="248"/>
      <c r="F26" s="246"/>
    </row>
    <row r="27" spans="1:6" x14ac:dyDescent="0.25">
      <c r="A27" s="251">
        <v>8</v>
      </c>
      <c r="B27" s="252">
        <v>8.3000000000000007</v>
      </c>
      <c r="C27" s="246" t="s">
        <v>182</v>
      </c>
      <c r="D27" s="249"/>
      <c r="E27" s="248">
        <v>0.5</v>
      </c>
      <c r="F27" s="246"/>
    </row>
    <row r="28" spans="1:6" x14ac:dyDescent="0.25">
      <c r="A28" s="244">
        <v>8.3000000000000007</v>
      </c>
      <c r="B28" s="245">
        <v>10.3</v>
      </c>
      <c r="C28" s="246" t="s">
        <v>181</v>
      </c>
      <c r="D28" s="260" t="s">
        <v>185</v>
      </c>
      <c r="E28" s="248">
        <v>2</v>
      </c>
      <c r="F28" s="246"/>
    </row>
    <row r="29" spans="1:6" x14ac:dyDescent="0.25">
      <c r="A29" s="244">
        <v>10.3</v>
      </c>
      <c r="B29" s="245">
        <v>11</v>
      </c>
      <c r="C29" s="246" t="s">
        <v>182</v>
      </c>
      <c r="D29" s="260"/>
      <c r="E29" s="248">
        <v>0.5</v>
      </c>
      <c r="F29" s="246"/>
    </row>
    <row r="30" spans="1:6" x14ac:dyDescent="0.25">
      <c r="A30" s="244">
        <v>11</v>
      </c>
      <c r="B30" s="245">
        <v>13</v>
      </c>
      <c r="C30" s="246" t="s">
        <v>181</v>
      </c>
      <c r="D30" s="260" t="s">
        <v>165</v>
      </c>
      <c r="E30" s="248">
        <v>2</v>
      </c>
      <c r="F30" s="246"/>
    </row>
    <row r="31" spans="1:6" x14ac:dyDescent="0.25">
      <c r="A31" s="244">
        <v>13</v>
      </c>
      <c r="B31" s="245">
        <v>13.3</v>
      </c>
      <c r="C31" s="246" t="s">
        <v>186</v>
      </c>
      <c r="D31" s="260"/>
      <c r="E31" s="248">
        <v>0.5</v>
      </c>
      <c r="F31" s="246"/>
    </row>
    <row r="32" spans="1:6" x14ac:dyDescent="0.25">
      <c r="A32" s="244">
        <v>13.3</v>
      </c>
      <c r="B32" s="245">
        <v>14</v>
      </c>
      <c r="C32" s="246" t="s">
        <v>182</v>
      </c>
      <c r="D32" s="260"/>
      <c r="E32" s="248">
        <v>0.5</v>
      </c>
      <c r="F32" s="246"/>
    </row>
    <row r="33" spans="1:6" x14ac:dyDescent="0.25">
      <c r="A33" s="244">
        <v>14</v>
      </c>
      <c r="B33" s="245">
        <v>16</v>
      </c>
      <c r="C33" s="246" t="s">
        <v>181</v>
      </c>
      <c r="D33" s="260" t="s">
        <v>187</v>
      </c>
      <c r="E33" s="248">
        <v>2</v>
      </c>
      <c r="F33" s="246"/>
    </row>
    <row r="34" spans="1:6" x14ac:dyDescent="0.25">
      <c r="A34" s="244">
        <v>16</v>
      </c>
      <c r="B34" s="245">
        <v>16.3</v>
      </c>
      <c r="C34" s="246" t="s">
        <v>188</v>
      </c>
      <c r="D34" s="260"/>
      <c r="E34" s="248">
        <v>0.5</v>
      </c>
      <c r="F34" s="246"/>
    </row>
    <row r="35" spans="1:6" x14ac:dyDescent="0.25">
      <c r="A35" s="244">
        <v>16.3</v>
      </c>
      <c r="B35" s="245">
        <v>18</v>
      </c>
      <c r="C35" s="246" t="s">
        <v>189</v>
      </c>
      <c r="D35" s="260"/>
      <c r="E35" s="248">
        <v>1.5</v>
      </c>
      <c r="F35" s="246"/>
    </row>
    <row r="36" spans="1:6" x14ac:dyDescent="0.25">
      <c r="A36" s="244">
        <v>18.3</v>
      </c>
      <c r="B36" s="245">
        <v>19</v>
      </c>
      <c r="C36" s="246" t="s">
        <v>182</v>
      </c>
      <c r="D36" s="260"/>
      <c r="E36" s="248">
        <v>0.5</v>
      </c>
      <c r="F36" s="246"/>
    </row>
    <row r="37" spans="1:6" x14ac:dyDescent="0.25">
      <c r="A37" s="244">
        <v>19</v>
      </c>
      <c r="B37" s="245">
        <v>21</v>
      </c>
      <c r="C37" s="246" t="s">
        <v>181</v>
      </c>
      <c r="D37" s="260" t="s">
        <v>190</v>
      </c>
      <c r="E37" s="248">
        <v>2</v>
      </c>
      <c r="F37" s="246"/>
    </row>
    <row r="38" spans="1:6" ht="13" thickBot="1" x14ac:dyDescent="0.3">
      <c r="A38" s="222">
        <v>21</v>
      </c>
      <c r="B38" s="223">
        <v>23</v>
      </c>
      <c r="C38" s="246" t="s">
        <v>191</v>
      </c>
      <c r="D38" s="212"/>
      <c r="E38" s="225">
        <v>2</v>
      </c>
      <c r="F38" s="211"/>
    </row>
    <row r="39" spans="1:6" ht="13.5" thickBot="1" x14ac:dyDescent="0.3">
      <c r="A39" s="206"/>
      <c r="B39" s="206"/>
      <c r="C39" s="213"/>
      <c r="D39" s="214" t="s">
        <v>192</v>
      </c>
      <c r="E39" s="239">
        <v>14.5</v>
      </c>
      <c r="F39" s="206"/>
    </row>
    <row r="40" spans="1:6" ht="13" x14ac:dyDescent="0.3">
      <c r="A40" s="206"/>
      <c r="B40" s="206"/>
      <c r="C40" s="206"/>
      <c r="D40" s="226"/>
      <c r="E40" s="206"/>
      <c r="F40" s="206"/>
    </row>
    <row r="43" spans="1:6" ht="13" x14ac:dyDescent="0.3">
      <c r="A43" s="217" t="s">
        <v>193</v>
      </c>
      <c r="B43" s="217"/>
      <c r="C43" s="207"/>
      <c r="D43" s="206"/>
      <c r="E43" s="206"/>
      <c r="F43" s="206"/>
    </row>
    <row r="44" spans="1:6" ht="13" x14ac:dyDescent="0.3">
      <c r="A44" s="235">
        <v>1</v>
      </c>
      <c r="B44" s="215" t="s">
        <v>194</v>
      </c>
      <c r="C44" s="206"/>
      <c r="D44" s="206"/>
      <c r="E44" s="206"/>
      <c r="F44" s="206"/>
    </row>
    <row r="45" spans="1:6" ht="13" x14ac:dyDescent="0.3">
      <c r="A45" s="235">
        <v>2</v>
      </c>
      <c r="B45" s="215" t="s">
        <v>195</v>
      </c>
      <c r="C45" s="206"/>
      <c r="D45" s="206"/>
      <c r="E45" s="206"/>
      <c r="F45" s="206"/>
    </row>
    <row r="46" spans="1:6" ht="13" x14ac:dyDescent="0.3">
      <c r="A46" s="235">
        <v>3</v>
      </c>
      <c r="B46" s="215" t="s">
        <v>196</v>
      </c>
      <c r="C46" s="206"/>
      <c r="D46" s="206"/>
      <c r="E46" s="206"/>
      <c r="F46" s="206"/>
    </row>
    <row r="48" spans="1:6" ht="13" x14ac:dyDescent="0.3">
      <c r="A48" s="217" t="s">
        <v>197</v>
      </c>
      <c r="B48" s="206"/>
      <c r="C48" s="206"/>
      <c r="D48" s="206"/>
      <c r="E48" s="206"/>
      <c r="F48" s="206"/>
    </row>
    <row r="49" spans="1:5" ht="13" x14ac:dyDescent="0.3">
      <c r="A49" s="235" t="s">
        <v>198</v>
      </c>
      <c r="B49" s="215" t="s">
        <v>199</v>
      </c>
      <c r="C49" s="206"/>
      <c r="D49" s="206"/>
      <c r="E49" s="206"/>
    </row>
    <row r="50" spans="1:5" ht="13" x14ac:dyDescent="0.3">
      <c r="A50" s="235" t="s">
        <v>200</v>
      </c>
      <c r="B50" s="215" t="s">
        <v>201</v>
      </c>
      <c r="C50" s="206"/>
      <c r="D50" s="206"/>
      <c r="E50" s="206"/>
    </row>
    <row r="53" spans="1:5" ht="13" x14ac:dyDescent="0.3">
      <c r="A53" s="206"/>
      <c r="B53" s="217" t="s">
        <v>202</v>
      </c>
      <c r="C53" s="206"/>
      <c r="D53" s="206"/>
      <c r="E53" s="224" t="s">
        <v>203</v>
      </c>
    </row>
    <row r="54" spans="1:5" ht="13" x14ac:dyDescent="0.3">
      <c r="A54" s="206"/>
      <c r="B54" s="217" t="s">
        <v>204</v>
      </c>
      <c r="C54" s="206"/>
      <c r="D54" s="206"/>
      <c r="E54" s="224" t="s">
        <v>205</v>
      </c>
    </row>
    <row r="59" spans="1:5" ht="13" x14ac:dyDescent="0.3">
      <c r="A59" s="206"/>
      <c r="B59" s="217" t="s">
        <v>150</v>
      </c>
      <c r="C59" s="207"/>
      <c r="D59" s="207"/>
      <c r="E59" s="224" t="s">
        <v>206</v>
      </c>
    </row>
  </sheetData>
  <mergeCells count="6">
    <mergeCell ref="A26:B26"/>
    <mergeCell ref="A14:B14"/>
    <mergeCell ref="C14:C15"/>
    <mergeCell ref="D14:D15"/>
    <mergeCell ref="E14:E15"/>
    <mergeCell ref="A16:B1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41"/>
  <sheetViews>
    <sheetView view="pageBreakPreview" zoomScale="55" zoomScaleNormal="50" zoomScaleSheetLayoutView="55" workbookViewId="0">
      <selection activeCell="W29" sqref="W29"/>
    </sheetView>
  </sheetViews>
  <sheetFormatPr defaultColWidth="8.81640625" defaultRowHeight="12.5" x14ac:dyDescent="0.25"/>
  <cols>
    <col min="1" max="16" width="12.1796875" customWidth="1"/>
  </cols>
  <sheetData>
    <row r="2" spans="1:16" ht="13" thickBot="1" x14ac:dyDescent="0.3"/>
    <row r="3" spans="1:16" ht="14.5" x14ac:dyDescent="0.35">
      <c r="A3" s="184"/>
      <c r="B3" s="185"/>
      <c r="C3" s="185"/>
      <c r="D3" s="186"/>
      <c r="E3" s="185"/>
      <c r="F3" s="185"/>
      <c r="G3" s="185"/>
      <c r="H3" s="185"/>
      <c r="I3" s="184"/>
      <c r="J3" s="185"/>
      <c r="K3" s="185"/>
      <c r="L3" s="186"/>
      <c r="M3" s="185"/>
      <c r="N3" s="185"/>
      <c r="O3" s="185"/>
      <c r="P3" s="186"/>
    </row>
    <row r="4" spans="1:16" ht="14.5" x14ac:dyDescent="0.35">
      <c r="A4" s="187"/>
      <c r="B4" s="188"/>
      <c r="C4" s="188"/>
      <c r="D4" s="189"/>
      <c r="E4" s="188"/>
      <c r="F4" s="188"/>
      <c r="G4" s="188"/>
      <c r="H4" s="188"/>
      <c r="I4" s="187"/>
      <c r="J4" s="188"/>
      <c r="K4" s="188"/>
      <c r="L4" s="189"/>
      <c r="M4" s="188"/>
      <c r="N4" s="188"/>
      <c r="O4" s="188"/>
      <c r="P4" s="189"/>
    </row>
    <row r="5" spans="1:16" ht="14.5" x14ac:dyDescent="0.35">
      <c r="A5" s="187"/>
      <c r="B5" s="188"/>
      <c r="C5" s="188"/>
      <c r="D5" s="189"/>
      <c r="E5" s="188"/>
      <c r="F5" s="188"/>
      <c r="G5" s="188"/>
      <c r="H5" s="188"/>
      <c r="I5" s="187"/>
      <c r="J5" s="188"/>
      <c r="K5" s="188"/>
      <c r="L5" s="189"/>
      <c r="M5" s="188"/>
      <c r="N5" s="188"/>
      <c r="O5" s="188"/>
      <c r="P5" s="189"/>
    </row>
    <row r="6" spans="1:16" ht="14.5" x14ac:dyDescent="0.35">
      <c r="A6" s="187"/>
      <c r="B6" s="188"/>
      <c r="C6" s="188"/>
      <c r="D6" s="189"/>
      <c r="E6" s="188"/>
      <c r="F6" s="188"/>
      <c r="G6" s="188"/>
      <c r="H6" s="188"/>
      <c r="I6" s="187"/>
      <c r="J6" s="188"/>
      <c r="K6" s="188"/>
      <c r="L6" s="189"/>
      <c r="M6" s="188"/>
      <c r="N6" s="188"/>
      <c r="O6" s="188"/>
      <c r="P6" s="189"/>
    </row>
    <row r="7" spans="1:16" ht="14.5" x14ac:dyDescent="0.35">
      <c r="A7" s="187"/>
      <c r="B7" s="188"/>
      <c r="C7" s="188"/>
      <c r="D7" s="189"/>
      <c r="E7" s="188"/>
      <c r="F7" s="188"/>
      <c r="G7" s="188"/>
      <c r="H7" s="188"/>
      <c r="I7" s="187"/>
      <c r="J7" s="188"/>
      <c r="K7" s="188"/>
      <c r="L7" s="189"/>
      <c r="M7" s="188"/>
      <c r="N7" s="188"/>
      <c r="O7" s="188"/>
      <c r="P7" s="189"/>
    </row>
    <row r="8" spans="1:16" ht="14.5" x14ac:dyDescent="0.35">
      <c r="A8" s="187"/>
      <c r="B8" s="188"/>
      <c r="C8" s="188"/>
      <c r="D8" s="189"/>
      <c r="E8" s="188"/>
      <c r="F8" s="188"/>
      <c r="G8" s="188"/>
      <c r="H8" s="188"/>
      <c r="I8" s="187"/>
      <c r="J8" s="188"/>
      <c r="K8" s="188"/>
      <c r="L8" s="189"/>
      <c r="M8" s="188"/>
      <c r="N8" s="188"/>
      <c r="O8" s="188"/>
      <c r="P8" s="189"/>
    </row>
    <row r="9" spans="1:16" ht="14.5" x14ac:dyDescent="0.35">
      <c r="A9" s="187"/>
      <c r="B9" s="188"/>
      <c r="C9" s="188"/>
      <c r="D9" s="189"/>
      <c r="E9" s="188"/>
      <c r="F9" s="188"/>
      <c r="G9" s="188"/>
      <c r="H9" s="188"/>
      <c r="I9" s="187"/>
      <c r="J9" s="188"/>
      <c r="K9" s="188"/>
      <c r="L9" s="189"/>
      <c r="M9" s="188"/>
      <c r="N9" s="188"/>
      <c r="O9" s="188"/>
      <c r="P9" s="189"/>
    </row>
    <row r="10" spans="1:16" ht="14.5" x14ac:dyDescent="0.35">
      <c r="A10" s="187"/>
      <c r="B10" s="188"/>
      <c r="C10" s="188"/>
      <c r="D10" s="189"/>
      <c r="E10" s="188"/>
      <c r="F10" s="188"/>
      <c r="G10" s="188"/>
      <c r="H10" s="188"/>
      <c r="I10" s="187"/>
      <c r="J10" s="188"/>
      <c r="K10" s="188"/>
      <c r="L10" s="189"/>
      <c r="M10" s="188"/>
      <c r="N10" s="188"/>
      <c r="O10" s="188"/>
      <c r="P10" s="189"/>
    </row>
    <row r="11" spans="1:16" ht="14.5" x14ac:dyDescent="0.35">
      <c r="A11" s="187"/>
      <c r="B11" s="188"/>
      <c r="C11" s="188"/>
      <c r="D11" s="189"/>
      <c r="E11" s="188"/>
      <c r="F11" s="188"/>
      <c r="G11" s="188"/>
      <c r="H11" s="188"/>
      <c r="I11" s="187"/>
      <c r="J11" s="188"/>
      <c r="K11" s="188"/>
      <c r="L11" s="189"/>
      <c r="M11" s="188"/>
      <c r="N11" s="188"/>
      <c r="O11" s="188"/>
      <c r="P11" s="189"/>
    </row>
    <row r="12" spans="1:16" ht="14.5" x14ac:dyDescent="0.35">
      <c r="A12" s="187"/>
      <c r="B12" s="188"/>
      <c r="C12" s="188"/>
      <c r="D12" s="189"/>
      <c r="E12" s="188"/>
      <c r="F12" s="188"/>
      <c r="G12" s="188"/>
      <c r="H12" s="188"/>
      <c r="I12" s="187"/>
      <c r="J12" s="188"/>
      <c r="K12" s="188"/>
      <c r="L12" s="189"/>
      <c r="M12" s="188"/>
      <c r="N12" s="188"/>
      <c r="O12" s="188"/>
      <c r="P12" s="189"/>
    </row>
    <row r="13" spans="1:16" ht="14.5" x14ac:dyDescent="0.35">
      <c r="A13" s="187"/>
      <c r="B13" s="188"/>
      <c r="C13" s="188"/>
      <c r="D13" s="189"/>
      <c r="E13" s="188"/>
      <c r="F13" s="188"/>
      <c r="G13" s="188"/>
      <c r="H13" s="188"/>
      <c r="I13" s="187"/>
      <c r="J13" s="188"/>
      <c r="K13" s="188"/>
      <c r="L13" s="189"/>
      <c r="M13" s="188"/>
      <c r="N13" s="188"/>
      <c r="O13" s="188"/>
      <c r="P13" s="189"/>
    </row>
    <row r="14" spans="1:16" ht="14.5" x14ac:dyDescent="0.35">
      <c r="A14" s="187"/>
      <c r="B14" s="188"/>
      <c r="C14" s="188"/>
      <c r="D14" s="189"/>
      <c r="E14" s="188"/>
      <c r="F14" s="188"/>
      <c r="G14" s="188"/>
      <c r="H14" s="188"/>
      <c r="I14" s="187"/>
      <c r="J14" s="188"/>
      <c r="K14" s="188"/>
      <c r="L14" s="189"/>
      <c r="M14" s="188"/>
      <c r="N14" s="188"/>
      <c r="O14" s="188"/>
      <c r="P14" s="189"/>
    </row>
    <row r="15" spans="1:16" ht="14.5" x14ac:dyDescent="0.35">
      <c r="A15" s="187"/>
      <c r="B15" s="188"/>
      <c r="C15" s="188"/>
      <c r="D15" s="189"/>
      <c r="E15" s="188"/>
      <c r="F15" s="188"/>
      <c r="G15" s="188"/>
      <c r="H15" s="188"/>
      <c r="I15" s="187"/>
      <c r="J15" s="188"/>
      <c r="K15" s="188"/>
      <c r="L15" s="189"/>
      <c r="M15" s="188"/>
      <c r="N15" s="188"/>
      <c r="O15" s="188"/>
      <c r="P15" s="189"/>
    </row>
    <row r="16" spans="1:16" ht="14.5" x14ac:dyDescent="0.35">
      <c r="A16" s="187"/>
      <c r="B16" s="188"/>
      <c r="C16" s="188"/>
      <c r="D16" s="189"/>
      <c r="E16" s="188"/>
      <c r="F16" s="188"/>
      <c r="G16" s="188"/>
      <c r="H16" s="188"/>
      <c r="I16" s="187"/>
      <c r="J16" s="188"/>
      <c r="K16" s="188"/>
      <c r="L16" s="189"/>
      <c r="M16" s="188"/>
      <c r="N16" s="188"/>
      <c r="O16" s="188"/>
      <c r="P16" s="189"/>
    </row>
    <row r="17" spans="1:16" ht="15" thickBot="1" x14ac:dyDescent="0.4">
      <c r="A17" s="187"/>
      <c r="B17" s="188"/>
      <c r="C17" s="188"/>
      <c r="D17" s="189"/>
      <c r="E17" s="188"/>
      <c r="F17" s="188"/>
      <c r="G17" s="188"/>
      <c r="H17" s="188"/>
      <c r="I17" s="187"/>
      <c r="J17" s="188"/>
      <c r="K17" s="188"/>
      <c r="L17" s="189"/>
      <c r="M17" s="188"/>
      <c r="N17" s="188"/>
      <c r="O17" s="188"/>
      <c r="P17" s="189"/>
    </row>
    <row r="18" spans="1:16" ht="14.5" x14ac:dyDescent="0.35">
      <c r="A18" s="443"/>
      <c r="B18" s="444"/>
      <c r="C18" s="444"/>
      <c r="D18" s="445"/>
      <c r="E18" s="443"/>
      <c r="F18" s="444"/>
      <c r="G18" s="444"/>
      <c r="H18" s="445"/>
      <c r="I18" s="443"/>
      <c r="J18" s="444"/>
      <c r="K18" s="444"/>
      <c r="L18" s="445"/>
      <c r="M18" s="443"/>
      <c r="N18" s="444"/>
      <c r="O18" s="444"/>
      <c r="P18" s="445"/>
    </row>
    <row r="19" spans="1:16" ht="14.5" x14ac:dyDescent="0.35">
      <c r="A19" s="190" t="s">
        <v>151</v>
      </c>
      <c r="B19" s="191"/>
      <c r="C19" s="188"/>
      <c r="D19" s="189"/>
      <c r="E19" s="438" t="s">
        <v>151</v>
      </c>
      <c r="F19" s="439"/>
      <c r="G19" s="192"/>
      <c r="H19" s="188"/>
      <c r="I19" s="190" t="s">
        <v>152</v>
      </c>
      <c r="J19" s="198"/>
      <c r="K19" s="188"/>
      <c r="L19" s="189"/>
      <c r="M19" s="438" t="s">
        <v>153</v>
      </c>
      <c r="N19" s="439"/>
      <c r="O19" s="191"/>
      <c r="P19" s="189"/>
    </row>
    <row r="20" spans="1:16" ht="14.5" x14ac:dyDescent="0.35">
      <c r="A20" s="190" t="s">
        <v>154</v>
      </c>
      <c r="B20" s="191"/>
      <c r="C20" s="188"/>
      <c r="D20" s="189"/>
      <c r="E20" s="438" t="s">
        <v>155</v>
      </c>
      <c r="F20" s="439"/>
      <c r="G20" s="192"/>
      <c r="H20" s="188"/>
      <c r="I20" s="190" t="s">
        <v>155</v>
      </c>
      <c r="J20" s="191"/>
      <c r="K20" s="188"/>
      <c r="L20" s="189"/>
      <c r="M20" s="190" t="s">
        <v>155</v>
      </c>
      <c r="N20" s="191"/>
      <c r="O20" s="188"/>
      <c r="P20" s="189"/>
    </row>
    <row r="21" spans="1:16" ht="15" thickBot="1" x14ac:dyDescent="0.4">
      <c r="A21" s="190"/>
      <c r="B21" s="191"/>
      <c r="C21" s="188"/>
      <c r="D21" s="189"/>
      <c r="E21" s="438"/>
      <c r="F21" s="439"/>
      <c r="G21" s="192"/>
      <c r="H21" s="188"/>
      <c r="I21" s="190"/>
      <c r="J21" s="191"/>
      <c r="K21" s="188"/>
      <c r="L21" s="189"/>
      <c r="M21" s="190"/>
      <c r="N21" s="191"/>
      <c r="O21" s="188"/>
      <c r="P21" s="189"/>
    </row>
    <row r="22" spans="1:16" ht="15" thickBot="1" x14ac:dyDescent="0.4">
      <c r="A22" s="440"/>
      <c r="B22" s="441"/>
      <c r="C22" s="441"/>
      <c r="D22" s="441"/>
      <c r="E22" s="441"/>
      <c r="F22" s="441"/>
      <c r="G22" s="441"/>
      <c r="H22" s="441"/>
      <c r="I22" s="441"/>
      <c r="J22" s="441"/>
      <c r="K22" s="441"/>
      <c r="L22" s="441"/>
      <c r="M22" s="441"/>
      <c r="N22" s="441"/>
      <c r="O22" s="441"/>
      <c r="P22" s="442"/>
    </row>
    <row r="23" spans="1:16" ht="14.5" x14ac:dyDescent="0.35">
      <c r="A23" s="184"/>
      <c r="B23" s="185"/>
      <c r="C23" s="185"/>
      <c r="D23" s="186"/>
      <c r="E23" s="185"/>
      <c r="F23" s="185"/>
      <c r="G23" s="185"/>
      <c r="H23" s="185"/>
      <c r="I23" s="184"/>
      <c r="J23" s="185"/>
      <c r="K23" s="185"/>
      <c r="L23" s="186"/>
      <c r="M23" s="185"/>
      <c r="N23" s="185"/>
      <c r="O23" s="185"/>
      <c r="P23" s="186"/>
    </row>
    <row r="24" spans="1:16" ht="14.5" x14ac:dyDescent="0.35">
      <c r="A24" s="187"/>
      <c r="B24" s="188"/>
      <c r="C24" s="188"/>
      <c r="D24" s="189"/>
      <c r="E24" s="188"/>
      <c r="F24" s="188"/>
      <c r="G24" s="188"/>
      <c r="H24" s="188"/>
      <c r="I24" s="187"/>
      <c r="J24" s="188"/>
      <c r="K24" s="188"/>
      <c r="L24" s="189"/>
      <c r="M24" s="188"/>
      <c r="N24" s="188"/>
      <c r="O24" s="188"/>
      <c r="P24" s="189"/>
    </row>
    <row r="25" spans="1:16" ht="14.5" x14ac:dyDescent="0.35">
      <c r="A25" s="187"/>
      <c r="B25" s="188"/>
      <c r="C25" s="188"/>
      <c r="D25" s="189"/>
      <c r="E25" s="188"/>
      <c r="F25" s="188"/>
      <c r="G25" s="188"/>
      <c r="H25" s="188"/>
      <c r="I25" s="187"/>
      <c r="J25" s="188"/>
      <c r="K25" s="188"/>
      <c r="L25" s="189"/>
      <c r="M25" s="188"/>
      <c r="N25" s="188"/>
      <c r="O25" s="188"/>
      <c r="P25" s="189"/>
    </row>
    <row r="26" spans="1:16" ht="14.5" x14ac:dyDescent="0.35">
      <c r="A26" s="187"/>
      <c r="B26" s="188"/>
      <c r="C26" s="188"/>
      <c r="D26" s="189"/>
      <c r="E26" s="188"/>
      <c r="F26" s="188"/>
      <c r="G26" s="188"/>
      <c r="H26" s="188"/>
      <c r="I26" s="187"/>
      <c r="J26" s="188"/>
      <c r="K26" s="188"/>
      <c r="L26" s="189"/>
      <c r="M26" s="188"/>
      <c r="N26" s="188"/>
      <c r="O26" s="188"/>
      <c r="P26" s="189"/>
    </row>
    <row r="27" spans="1:16" ht="14.5" x14ac:dyDescent="0.35">
      <c r="A27" s="187"/>
      <c r="B27" s="188"/>
      <c r="C27" s="188"/>
      <c r="D27" s="189"/>
      <c r="E27" s="188"/>
      <c r="F27" s="188"/>
      <c r="G27" s="188"/>
      <c r="H27" s="188"/>
      <c r="I27" s="187"/>
      <c r="J27" s="188"/>
      <c r="K27" s="188"/>
      <c r="L27" s="189"/>
      <c r="M27" s="188"/>
      <c r="N27" s="188"/>
      <c r="O27" s="188"/>
      <c r="P27" s="189"/>
    </row>
    <row r="28" spans="1:16" ht="14.5" x14ac:dyDescent="0.35">
      <c r="A28" s="187"/>
      <c r="B28" s="188"/>
      <c r="C28" s="188"/>
      <c r="D28" s="189"/>
      <c r="E28" s="188"/>
      <c r="F28" s="188"/>
      <c r="G28" s="188"/>
      <c r="H28" s="188"/>
      <c r="I28" s="187"/>
      <c r="J28" s="188"/>
      <c r="K28" s="188"/>
      <c r="L28" s="189"/>
      <c r="M28" s="188"/>
      <c r="N28" s="188"/>
      <c r="O28" s="188"/>
      <c r="P28" s="189"/>
    </row>
    <row r="29" spans="1:16" ht="14.5" x14ac:dyDescent="0.35">
      <c r="A29" s="187"/>
      <c r="B29" s="188"/>
      <c r="C29" s="188"/>
      <c r="D29" s="189"/>
      <c r="E29" s="188"/>
      <c r="F29" s="188"/>
      <c r="G29" s="188"/>
      <c r="H29" s="188"/>
      <c r="I29" s="187"/>
      <c r="J29" s="188"/>
      <c r="K29" s="188"/>
      <c r="L29" s="189"/>
      <c r="M29" s="188"/>
      <c r="N29" s="188"/>
      <c r="O29" s="188"/>
      <c r="P29" s="189"/>
    </row>
    <row r="30" spans="1:16" ht="14.5" x14ac:dyDescent="0.35">
      <c r="A30" s="187"/>
      <c r="B30" s="188"/>
      <c r="C30" s="188"/>
      <c r="D30" s="189"/>
      <c r="E30" s="188"/>
      <c r="F30" s="188"/>
      <c r="G30" s="188"/>
      <c r="H30" s="188"/>
      <c r="I30" s="187"/>
      <c r="J30" s="188"/>
      <c r="K30" s="188"/>
      <c r="L30" s="189"/>
      <c r="M30" s="188"/>
      <c r="N30" s="188"/>
      <c r="O30" s="188"/>
      <c r="P30" s="189"/>
    </row>
    <row r="31" spans="1:16" ht="14.5" x14ac:dyDescent="0.35">
      <c r="A31" s="187"/>
      <c r="B31" s="188"/>
      <c r="C31" s="188"/>
      <c r="D31" s="189"/>
      <c r="E31" s="188"/>
      <c r="F31" s="188"/>
      <c r="G31" s="188"/>
      <c r="H31" s="188"/>
      <c r="I31" s="187"/>
      <c r="J31" s="188"/>
      <c r="K31" s="188"/>
      <c r="L31" s="189"/>
      <c r="M31" s="188"/>
      <c r="N31" s="188"/>
      <c r="O31" s="188"/>
      <c r="P31" s="189"/>
    </row>
    <row r="32" spans="1:16" ht="14.5" x14ac:dyDescent="0.35">
      <c r="A32" s="187"/>
      <c r="B32" s="188"/>
      <c r="C32" s="188"/>
      <c r="D32" s="189"/>
      <c r="E32" s="188"/>
      <c r="F32" s="188"/>
      <c r="G32" s="188"/>
      <c r="H32" s="188"/>
      <c r="I32" s="187"/>
      <c r="J32" s="188"/>
      <c r="K32" s="188"/>
      <c r="L32" s="189"/>
      <c r="M32" s="188"/>
      <c r="N32" s="188"/>
      <c r="O32" s="188"/>
      <c r="P32" s="189"/>
    </row>
    <row r="33" spans="1:16" ht="14.5" x14ac:dyDescent="0.35">
      <c r="A33" s="187"/>
      <c r="B33" s="188"/>
      <c r="C33" s="188"/>
      <c r="D33" s="189"/>
      <c r="E33" s="188"/>
      <c r="F33" s="188"/>
      <c r="G33" s="188"/>
      <c r="H33" s="188"/>
      <c r="I33" s="187"/>
      <c r="J33" s="188"/>
      <c r="K33" s="188"/>
      <c r="L33" s="189"/>
      <c r="M33" s="188"/>
      <c r="N33" s="188"/>
      <c r="O33" s="188"/>
      <c r="P33" s="189"/>
    </row>
    <row r="34" spans="1:16" ht="14.5" x14ac:dyDescent="0.35">
      <c r="A34" s="187"/>
      <c r="B34" s="188"/>
      <c r="C34" s="188"/>
      <c r="D34" s="189"/>
      <c r="E34" s="188"/>
      <c r="F34" s="188"/>
      <c r="G34" s="188"/>
      <c r="H34" s="188"/>
      <c r="I34" s="187"/>
      <c r="J34" s="188"/>
      <c r="K34" s="188"/>
      <c r="L34" s="189"/>
      <c r="M34" s="188"/>
      <c r="N34" s="188"/>
      <c r="O34" s="188"/>
      <c r="P34" s="189"/>
    </row>
    <row r="35" spans="1:16" ht="14.5" x14ac:dyDescent="0.35">
      <c r="A35" s="187"/>
      <c r="B35" s="188"/>
      <c r="C35" s="188"/>
      <c r="D35" s="189"/>
      <c r="E35" s="188"/>
      <c r="F35" s="188"/>
      <c r="G35" s="188"/>
      <c r="H35" s="188"/>
      <c r="I35" s="187"/>
      <c r="J35" s="188"/>
      <c r="K35" s="188"/>
      <c r="L35" s="189"/>
      <c r="M35" s="188"/>
      <c r="N35" s="188"/>
      <c r="O35" s="188"/>
      <c r="P35" s="189"/>
    </row>
    <row r="36" spans="1:16" ht="14.5" x14ac:dyDescent="0.35">
      <c r="A36" s="187"/>
      <c r="B36" s="188"/>
      <c r="C36" s="188"/>
      <c r="D36" s="189"/>
      <c r="E36" s="188"/>
      <c r="F36" s="188"/>
      <c r="G36" s="188"/>
      <c r="H36" s="188"/>
      <c r="I36" s="187"/>
      <c r="J36" s="188"/>
      <c r="K36" s="188"/>
      <c r="L36" s="189"/>
      <c r="M36" s="188"/>
      <c r="N36" s="188"/>
      <c r="O36" s="188"/>
      <c r="P36" s="189"/>
    </row>
    <row r="37" spans="1:16" ht="15" thickBot="1" x14ac:dyDescent="0.4">
      <c r="A37" s="193"/>
      <c r="B37" s="194"/>
      <c r="C37" s="194"/>
      <c r="D37" s="195"/>
      <c r="E37" s="194"/>
      <c r="F37" s="194"/>
      <c r="G37" s="194"/>
      <c r="H37" s="194"/>
      <c r="I37" s="193"/>
      <c r="J37" s="194"/>
      <c r="K37" s="194"/>
      <c r="L37" s="195"/>
      <c r="M37" s="194"/>
      <c r="N37" s="194"/>
      <c r="O37" s="194"/>
      <c r="P37" s="195"/>
    </row>
    <row r="38" spans="1:16" ht="14.5" x14ac:dyDescent="0.35">
      <c r="A38" s="443"/>
      <c r="B38" s="444"/>
      <c r="C38" s="444"/>
      <c r="D38" s="445"/>
      <c r="E38" s="443"/>
      <c r="F38" s="444"/>
      <c r="G38" s="444"/>
      <c r="H38" s="445"/>
      <c r="I38" s="443"/>
      <c r="J38" s="444"/>
      <c r="K38" s="444"/>
      <c r="L38" s="445"/>
      <c r="M38" s="443"/>
      <c r="N38" s="444"/>
      <c r="O38" s="444"/>
      <c r="P38" s="445"/>
    </row>
    <row r="39" spans="1:16" ht="14.5" x14ac:dyDescent="0.35">
      <c r="A39" s="190" t="s">
        <v>156</v>
      </c>
      <c r="B39" s="191"/>
      <c r="C39" s="188"/>
      <c r="D39" s="189"/>
      <c r="E39" s="438" t="s">
        <v>153</v>
      </c>
      <c r="F39" s="439"/>
      <c r="G39" s="191"/>
      <c r="H39" s="189"/>
      <c r="I39" s="190" t="s">
        <v>157</v>
      </c>
      <c r="J39" s="191"/>
      <c r="K39" s="188"/>
      <c r="L39" s="189"/>
      <c r="M39" s="438" t="s">
        <v>153</v>
      </c>
      <c r="N39" s="439"/>
      <c r="O39" s="191"/>
      <c r="P39" s="189"/>
    </row>
    <row r="40" spans="1:16" ht="14.5" x14ac:dyDescent="0.35">
      <c r="A40" s="190" t="s">
        <v>155</v>
      </c>
      <c r="B40" s="191"/>
      <c r="C40" s="188"/>
      <c r="D40" s="189"/>
      <c r="E40" s="438" t="s">
        <v>155</v>
      </c>
      <c r="F40" s="439"/>
      <c r="G40" s="191"/>
      <c r="H40" s="189"/>
      <c r="I40" s="190" t="s">
        <v>155</v>
      </c>
      <c r="J40" s="191"/>
      <c r="K40" s="188"/>
      <c r="L40" s="189"/>
      <c r="M40" s="438" t="s">
        <v>155</v>
      </c>
      <c r="N40" s="439"/>
      <c r="O40" s="191"/>
      <c r="P40" s="189"/>
    </row>
    <row r="41" spans="1:16" ht="15" thickBot="1" x14ac:dyDescent="0.4">
      <c r="A41" s="196"/>
      <c r="B41" s="197"/>
      <c r="C41" s="194"/>
      <c r="D41" s="195"/>
      <c r="E41" s="436"/>
      <c r="F41" s="437"/>
      <c r="G41" s="197"/>
      <c r="H41" s="195"/>
      <c r="I41" s="196"/>
      <c r="J41" s="197"/>
      <c r="K41" s="194"/>
      <c r="L41" s="195"/>
      <c r="M41" s="436"/>
      <c r="N41" s="437"/>
      <c r="O41" s="197"/>
      <c r="P41" s="195"/>
    </row>
  </sheetData>
  <mergeCells count="19">
    <mergeCell ref="A18:D18"/>
    <mergeCell ref="E18:H18"/>
    <mergeCell ref="I18:L18"/>
    <mergeCell ref="M18:P18"/>
    <mergeCell ref="M19:N19"/>
    <mergeCell ref="E20:F20"/>
    <mergeCell ref="A38:D38"/>
    <mergeCell ref="E38:H38"/>
    <mergeCell ref="E19:F19"/>
    <mergeCell ref="I38:L38"/>
    <mergeCell ref="E41:F41"/>
    <mergeCell ref="M41:N41"/>
    <mergeCell ref="E21:F21"/>
    <mergeCell ref="E39:F39"/>
    <mergeCell ref="M39:N39"/>
    <mergeCell ref="E40:F40"/>
    <mergeCell ref="M40:N40"/>
    <mergeCell ref="A22:P22"/>
    <mergeCell ref="M38:P38"/>
  </mergeCells>
  <pageMargins left="0.36" right="0.21" top="0.33" bottom="0.25" header="0.3" footer="0.3"/>
  <pageSetup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D58CE-16DC-408A-9169-96BA55364700}">
  <sheetPr>
    <pageSetUpPr fitToPage="1"/>
  </sheetPr>
  <dimension ref="B1:N69"/>
  <sheetViews>
    <sheetView showGridLines="0" topLeftCell="A40" zoomScale="70" zoomScaleNormal="70" workbookViewId="0">
      <selection activeCell="I56" sqref="I56"/>
    </sheetView>
  </sheetViews>
  <sheetFormatPr defaultColWidth="8.81640625" defaultRowHeight="12.5" x14ac:dyDescent="0.25"/>
  <cols>
    <col min="1" max="1" width="10.26953125" customWidth="1"/>
    <col min="2" max="2" width="8.7265625" customWidth="1"/>
    <col min="3" max="3" width="10.81640625" customWidth="1"/>
    <col min="4" max="4" width="15" customWidth="1"/>
    <col min="5" max="5" width="20.81640625" customWidth="1"/>
    <col min="6" max="6" width="16.26953125" customWidth="1"/>
    <col min="7" max="7" width="10.7265625" customWidth="1"/>
    <col min="8" max="8" width="13.453125" customWidth="1"/>
    <col min="9" max="9" width="12.81640625" customWidth="1"/>
    <col min="10" max="10" width="18.81640625" customWidth="1"/>
    <col min="11" max="11" width="8.81640625" customWidth="1"/>
  </cols>
  <sheetData>
    <row r="1" spans="2:10" ht="32.5" customHeight="1" thickBot="1" x14ac:dyDescent="0.3">
      <c r="D1" t="s">
        <v>340</v>
      </c>
    </row>
    <row r="2" spans="2:10" ht="14.5" x14ac:dyDescent="0.35">
      <c r="B2" s="184"/>
      <c r="C2" s="185"/>
      <c r="D2" s="185"/>
      <c r="E2" s="186"/>
      <c r="F2" s="188"/>
      <c r="G2" s="184"/>
      <c r="H2" s="185"/>
      <c r="I2" s="185"/>
      <c r="J2" s="186"/>
    </row>
    <row r="3" spans="2:10" ht="15" customHeight="1" x14ac:dyDescent="0.35">
      <c r="B3" s="187"/>
      <c r="C3" s="188"/>
      <c r="D3" s="188"/>
      <c r="E3" s="189"/>
      <c r="F3" s="188"/>
      <c r="G3" s="187"/>
      <c r="H3" s="188"/>
      <c r="I3" s="188"/>
      <c r="J3" s="189"/>
    </row>
    <row r="4" spans="2:10" ht="15" customHeight="1" x14ac:dyDescent="0.35">
      <c r="B4" s="187"/>
      <c r="C4" s="188"/>
      <c r="D4" s="188"/>
      <c r="E4" s="189"/>
      <c r="F4" s="188"/>
      <c r="G4" s="187"/>
      <c r="H4" s="188"/>
      <c r="I4" s="188"/>
      <c r="J4" s="189"/>
    </row>
    <row r="5" spans="2:10" ht="14.5" x14ac:dyDescent="0.35">
      <c r="B5" s="187"/>
      <c r="C5" s="448">
        <v>45210</v>
      </c>
      <c r="D5" s="454"/>
      <c r="E5" s="189"/>
      <c r="F5" s="188"/>
      <c r="G5" s="187"/>
      <c r="H5" s="188"/>
      <c r="I5" s="188"/>
      <c r="J5" s="189"/>
    </row>
    <row r="6" spans="2:10" ht="15" customHeight="1" x14ac:dyDescent="0.35">
      <c r="B6" s="187"/>
      <c r="C6" s="454"/>
      <c r="D6" s="454"/>
      <c r="E6" s="189"/>
      <c r="F6" s="188"/>
      <c r="G6" s="187"/>
      <c r="H6" s="448">
        <v>45211</v>
      </c>
      <c r="I6" s="454"/>
      <c r="J6" s="189"/>
    </row>
    <row r="7" spans="2:10" ht="15" customHeight="1" x14ac:dyDescent="0.35">
      <c r="B7" s="187"/>
      <c r="C7" s="454"/>
      <c r="D7" s="454"/>
      <c r="E7" s="189"/>
      <c r="F7" s="188"/>
      <c r="G7" s="187"/>
      <c r="H7" s="454"/>
      <c r="I7" s="454"/>
      <c r="J7" s="189"/>
    </row>
    <row r="8" spans="2:10" ht="15" customHeight="1" x14ac:dyDescent="0.35">
      <c r="B8" s="187"/>
      <c r="C8" s="454"/>
      <c r="D8" s="454"/>
      <c r="E8" s="189"/>
      <c r="F8" s="188"/>
      <c r="G8" s="187"/>
      <c r="H8" s="454"/>
      <c r="I8" s="454"/>
      <c r="J8" s="189"/>
    </row>
    <row r="9" spans="2:10" ht="15" customHeight="1" x14ac:dyDescent="0.35">
      <c r="B9" s="187"/>
      <c r="C9" s="454"/>
      <c r="D9" s="454"/>
      <c r="E9" s="189"/>
      <c r="F9" s="188"/>
      <c r="G9" s="187"/>
      <c r="H9" s="454"/>
      <c r="I9" s="454"/>
      <c r="J9" s="189"/>
    </row>
    <row r="10" spans="2:10" ht="15" customHeight="1" x14ac:dyDescent="0.35">
      <c r="B10" s="187"/>
      <c r="C10" s="454"/>
      <c r="D10" s="454"/>
      <c r="E10" s="189"/>
      <c r="F10" s="188"/>
      <c r="G10" s="187"/>
      <c r="H10" s="454"/>
      <c r="I10" s="454"/>
      <c r="J10" s="189"/>
    </row>
    <row r="11" spans="2:10" ht="14.5" x14ac:dyDescent="0.35">
      <c r="B11" s="187"/>
      <c r="C11" s="188"/>
      <c r="D11" s="188"/>
      <c r="E11" s="189"/>
      <c r="F11" s="188"/>
      <c r="G11" s="187"/>
      <c r="H11" s="188"/>
      <c r="I11" s="188"/>
      <c r="J11" s="189"/>
    </row>
    <row r="12" spans="2:10" ht="32.15" customHeight="1" thickBot="1" x14ac:dyDescent="0.4">
      <c r="B12" s="193"/>
      <c r="C12" s="194"/>
      <c r="D12" s="194"/>
      <c r="E12" s="195"/>
      <c r="F12" s="188"/>
      <c r="G12" s="187"/>
      <c r="H12" s="188"/>
      <c r="I12" s="188"/>
      <c r="J12" s="189"/>
    </row>
    <row r="13" spans="2:10" ht="14.5" x14ac:dyDescent="0.35">
      <c r="B13" s="443"/>
      <c r="C13" s="444"/>
      <c r="D13" s="444"/>
      <c r="E13" s="445"/>
      <c r="F13" s="350"/>
      <c r="G13" s="455"/>
      <c r="H13" s="456"/>
      <c r="I13" s="456"/>
      <c r="J13" s="457"/>
    </row>
    <row r="14" spans="2:10" ht="14.5" x14ac:dyDescent="0.35">
      <c r="B14" s="438" t="s">
        <v>335</v>
      </c>
      <c r="C14" s="439"/>
      <c r="D14" s="192">
        <f>44500+8000+56500</f>
        <v>109000</v>
      </c>
      <c r="E14" s="189"/>
      <c r="F14" s="188"/>
      <c r="G14" s="438" t="s">
        <v>335</v>
      </c>
      <c r="H14" s="439"/>
      <c r="I14" s="192">
        <f>72000+12500</f>
        <v>84500</v>
      </c>
      <c r="J14" s="370"/>
    </row>
    <row r="15" spans="2:10" ht="29.15" customHeight="1" thickBot="1" x14ac:dyDescent="0.4">
      <c r="B15" s="436" t="s">
        <v>336</v>
      </c>
      <c r="C15" s="437"/>
      <c r="D15" s="348"/>
      <c r="E15" s="195"/>
      <c r="F15" s="188"/>
      <c r="G15" s="436" t="s">
        <v>336</v>
      </c>
      <c r="H15" s="437"/>
      <c r="I15" s="348"/>
      <c r="J15" s="371"/>
    </row>
    <row r="16" spans="2:10" ht="45" customHeight="1" thickBot="1" x14ac:dyDescent="0.3">
      <c r="G16" s="277"/>
      <c r="H16" s="277"/>
      <c r="I16" s="277"/>
      <c r="J16" s="277"/>
    </row>
    <row r="17" spans="2:14" ht="14.5" x14ac:dyDescent="0.35">
      <c r="B17" s="184"/>
      <c r="C17" s="185"/>
      <c r="D17" s="185"/>
      <c r="E17" s="186"/>
      <c r="F17" s="188"/>
      <c r="G17" s="184"/>
      <c r="H17" s="185"/>
      <c r="I17" s="185"/>
      <c r="J17" s="186"/>
    </row>
    <row r="18" spans="2:14" ht="14.5" x14ac:dyDescent="0.35">
      <c r="B18" s="187"/>
      <c r="C18" s="188"/>
      <c r="D18" s="188"/>
      <c r="E18" s="189"/>
      <c r="F18" s="188"/>
      <c r="G18" s="187"/>
      <c r="H18" s="188"/>
      <c r="I18" s="188"/>
      <c r="J18" s="189"/>
    </row>
    <row r="19" spans="2:14" ht="15" customHeight="1" x14ac:dyDescent="0.35">
      <c r="B19" s="187"/>
      <c r="C19" s="448">
        <v>45218</v>
      </c>
      <c r="D19" s="454"/>
      <c r="E19" s="189"/>
      <c r="F19" s="188"/>
      <c r="G19" s="187"/>
      <c r="H19" s="448">
        <v>45219</v>
      </c>
      <c r="I19" s="454"/>
      <c r="J19" s="189"/>
      <c r="N19" s="15"/>
    </row>
    <row r="20" spans="2:14" ht="15" customHeight="1" x14ac:dyDescent="0.35">
      <c r="B20" s="187"/>
      <c r="C20" s="454"/>
      <c r="D20" s="454"/>
      <c r="E20" s="189"/>
      <c r="F20" s="188"/>
      <c r="G20" s="187"/>
      <c r="H20" s="454"/>
      <c r="I20" s="454"/>
      <c r="J20" s="189"/>
    </row>
    <row r="21" spans="2:14" ht="15" customHeight="1" x14ac:dyDescent="0.35">
      <c r="B21" s="187"/>
      <c r="C21" s="454"/>
      <c r="D21" s="454"/>
      <c r="E21" s="189"/>
      <c r="F21" s="188"/>
      <c r="G21" s="187"/>
      <c r="H21" s="454"/>
      <c r="I21" s="454"/>
      <c r="J21" s="189"/>
    </row>
    <row r="22" spans="2:14" ht="15" customHeight="1" x14ac:dyDescent="0.35">
      <c r="B22" s="187"/>
      <c r="C22" s="454"/>
      <c r="D22" s="454"/>
      <c r="E22" s="189"/>
      <c r="F22" s="188"/>
      <c r="G22" s="187"/>
      <c r="H22" s="454"/>
      <c r="I22" s="454"/>
      <c r="J22" s="189"/>
    </row>
    <row r="23" spans="2:14" ht="15" customHeight="1" x14ac:dyDescent="0.35">
      <c r="B23" s="187"/>
      <c r="C23" s="454"/>
      <c r="D23" s="454"/>
      <c r="E23" s="189"/>
      <c r="F23" s="188"/>
      <c r="G23" s="187"/>
      <c r="H23" s="454"/>
      <c r="I23" s="454"/>
      <c r="J23" s="189"/>
    </row>
    <row r="24" spans="2:14" ht="14.5" x14ac:dyDescent="0.35">
      <c r="B24" s="187"/>
      <c r="C24" s="188"/>
      <c r="D24" s="188"/>
      <c r="E24" s="189"/>
      <c r="F24" s="188"/>
      <c r="G24" s="187"/>
      <c r="H24" s="188"/>
      <c r="I24" s="188"/>
      <c r="J24" s="189"/>
    </row>
    <row r="25" spans="2:14" ht="14.5" x14ac:dyDescent="0.35">
      <c r="B25" s="187"/>
      <c r="C25" s="188"/>
      <c r="D25" s="188"/>
      <c r="E25" s="189"/>
      <c r="F25" s="188"/>
      <c r="G25" s="187"/>
      <c r="H25" s="188"/>
      <c r="I25" s="188"/>
      <c r="J25" s="189"/>
    </row>
    <row r="26" spans="2:14" ht="28.5" customHeight="1" thickBot="1" x14ac:dyDescent="0.4">
      <c r="B26" s="187"/>
      <c r="C26" s="188"/>
      <c r="D26" s="188"/>
      <c r="E26" s="189"/>
      <c r="F26" s="188"/>
      <c r="G26" s="187"/>
      <c r="H26" s="188"/>
      <c r="I26" s="188"/>
      <c r="J26" s="189"/>
    </row>
    <row r="27" spans="2:14" ht="14.5" x14ac:dyDescent="0.35">
      <c r="B27" s="443"/>
      <c r="C27" s="444"/>
      <c r="D27" s="444"/>
      <c r="E27" s="445"/>
      <c r="F27" s="350"/>
      <c r="G27" s="443"/>
      <c r="H27" s="444"/>
      <c r="I27" s="444"/>
      <c r="J27" s="445"/>
    </row>
    <row r="28" spans="2:14" ht="14.5" x14ac:dyDescent="0.35">
      <c r="B28" s="438" t="s">
        <v>335</v>
      </c>
      <c r="C28" s="439"/>
      <c r="D28" s="192">
        <f>64000+72000+8000</f>
        <v>144000</v>
      </c>
      <c r="E28" s="189"/>
      <c r="F28" s="188"/>
      <c r="G28" s="438" t="s">
        <v>335</v>
      </c>
      <c r="H28" s="439"/>
      <c r="I28" s="192">
        <f>52500+8000+32000+51000</f>
        <v>143500</v>
      </c>
      <c r="J28" s="189"/>
    </row>
    <row r="29" spans="2:14" ht="15" thickBot="1" x14ac:dyDescent="0.4">
      <c r="B29" s="436" t="s">
        <v>336</v>
      </c>
      <c r="C29" s="437"/>
      <c r="D29" s="348">
        <f>15000</f>
        <v>15000</v>
      </c>
      <c r="E29" s="195"/>
      <c r="F29" s="188"/>
      <c r="G29" s="436" t="s">
        <v>336</v>
      </c>
      <c r="H29" s="437"/>
      <c r="I29" s="348"/>
      <c r="J29" s="195"/>
    </row>
    <row r="30" spans="2:14" ht="60" customHeight="1" thickBot="1" x14ac:dyDescent="0.3"/>
    <row r="31" spans="2:14" ht="14.5" x14ac:dyDescent="0.35">
      <c r="B31" s="184"/>
      <c r="C31" s="185"/>
      <c r="D31" s="185"/>
      <c r="E31" s="186"/>
      <c r="F31" s="188"/>
      <c r="G31" s="184"/>
      <c r="H31" s="185"/>
      <c r="I31" s="185"/>
      <c r="J31" s="186"/>
    </row>
    <row r="32" spans="2:14" ht="14.5" x14ac:dyDescent="0.35">
      <c r="B32" s="187"/>
      <c r="C32" s="188"/>
      <c r="D32" s="188"/>
      <c r="E32" s="189"/>
      <c r="F32" s="188"/>
      <c r="G32" s="187"/>
      <c r="H32" s="188"/>
      <c r="I32" s="188"/>
      <c r="J32" s="189"/>
    </row>
    <row r="33" spans="2:10" ht="15" customHeight="1" x14ac:dyDescent="0.35">
      <c r="B33" s="187"/>
      <c r="C33" s="448">
        <v>45222</v>
      </c>
      <c r="D33" s="448"/>
      <c r="E33" s="189"/>
      <c r="F33" s="188"/>
      <c r="G33" s="187"/>
      <c r="H33" s="188"/>
      <c r="I33" s="188"/>
      <c r="J33" s="189"/>
    </row>
    <row r="34" spans="2:10" ht="15" customHeight="1" x14ac:dyDescent="0.35">
      <c r="B34" s="187"/>
      <c r="C34" s="448"/>
      <c r="D34" s="448"/>
      <c r="E34" s="189"/>
      <c r="F34" s="188"/>
      <c r="G34" s="187"/>
      <c r="H34" s="448">
        <v>45223</v>
      </c>
      <c r="I34" s="448"/>
      <c r="J34" s="189"/>
    </row>
    <row r="35" spans="2:10" ht="15" customHeight="1" x14ac:dyDescent="0.35">
      <c r="B35" s="187"/>
      <c r="C35" s="448"/>
      <c r="D35" s="448"/>
      <c r="E35" s="189"/>
      <c r="F35" s="188"/>
      <c r="G35" s="187"/>
      <c r="H35" s="448"/>
      <c r="I35" s="448"/>
      <c r="J35" s="189"/>
    </row>
    <row r="36" spans="2:10" ht="15" customHeight="1" x14ac:dyDescent="0.35">
      <c r="B36" s="187"/>
      <c r="C36" s="448"/>
      <c r="D36" s="448"/>
      <c r="E36" s="189"/>
      <c r="F36" s="188"/>
      <c r="G36" s="187"/>
      <c r="H36" s="448"/>
      <c r="I36" s="448"/>
      <c r="J36" s="189"/>
    </row>
    <row r="37" spans="2:10" ht="14.5" x14ac:dyDescent="0.35">
      <c r="B37" s="187"/>
      <c r="C37" s="188"/>
      <c r="D37" s="188"/>
      <c r="E37" s="189"/>
      <c r="F37" s="188"/>
      <c r="G37" s="187"/>
      <c r="H37" s="188"/>
      <c r="I37" s="188"/>
      <c r="J37" s="189"/>
    </row>
    <row r="38" spans="2:10" ht="14.5" x14ac:dyDescent="0.35">
      <c r="B38" s="187"/>
      <c r="C38" s="188"/>
      <c r="D38" s="188"/>
      <c r="E38" s="189"/>
      <c r="F38" s="188"/>
      <c r="G38" s="187"/>
      <c r="H38" s="188"/>
      <c r="I38" s="188"/>
      <c r="J38" s="189"/>
    </row>
    <row r="39" spans="2:10" ht="15" thickBot="1" x14ac:dyDescent="0.4">
      <c r="B39" s="187"/>
      <c r="C39" s="188"/>
      <c r="D39" s="188"/>
      <c r="E39" s="189"/>
      <c r="F39" s="188"/>
      <c r="G39" s="187"/>
      <c r="H39" s="188"/>
      <c r="I39" s="188"/>
      <c r="J39" s="189"/>
    </row>
    <row r="40" spans="2:10" ht="14.5" x14ac:dyDescent="0.35">
      <c r="B40" s="443"/>
      <c r="C40" s="444"/>
      <c r="D40" s="444"/>
      <c r="E40" s="445"/>
      <c r="F40" s="350"/>
      <c r="G40" s="443"/>
      <c r="H40" s="444"/>
      <c r="I40" s="444"/>
      <c r="J40" s="445"/>
    </row>
    <row r="41" spans="2:10" ht="14.5" x14ac:dyDescent="0.35">
      <c r="B41" s="438" t="s">
        <v>335</v>
      </c>
      <c r="C41" s="439"/>
      <c r="D41" s="192">
        <f>8000+44500</f>
        <v>52500</v>
      </c>
      <c r="E41" s="189"/>
      <c r="F41" s="188"/>
      <c r="G41" s="438" t="s">
        <v>335</v>
      </c>
      <c r="H41" s="439"/>
      <c r="I41" s="192">
        <v>52500</v>
      </c>
      <c r="J41" s="189"/>
    </row>
    <row r="42" spans="2:10" ht="15" thickBot="1" x14ac:dyDescent="0.4">
      <c r="B42" s="436" t="s">
        <v>336</v>
      </c>
      <c r="C42" s="437"/>
      <c r="D42" s="348"/>
      <c r="E42" s="195"/>
      <c r="F42" s="188"/>
      <c r="G42" s="436" t="s">
        <v>336</v>
      </c>
      <c r="H42" s="437"/>
      <c r="I42" s="348"/>
      <c r="J42" s="195"/>
    </row>
    <row r="43" spans="2:10" ht="61.5" customHeight="1" thickBot="1" x14ac:dyDescent="0.3">
      <c r="F43" s="126"/>
      <c r="G43" s="403"/>
      <c r="H43" s="403"/>
      <c r="I43" s="403"/>
      <c r="J43" s="403"/>
    </row>
    <row r="44" spans="2:10" ht="14.5" x14ac:dyDescent="0.35">
      <c r="B44" s="184"/>
      <c r="C44" s="185"/>
      <c r="D44" s="185"/>
      <c r="E44" s="186"/>
      <c r="F44" s="188"/>
      <c r="G44" s="354"/>
      <c r="H44" s="355"/>
      <c r="I44" s="355"/>
      <c r="J44" s="356"/>
    </row>
    <row r="45" spans="2:10" ht="14.5" x14ac:dyDescent="0.35">
      <c r="B45" s="187"/>
      <c r="C45" s="188"/>
      <c r="D45" s="188"/>
      <c r="E45" s="189"/>
      <c r="F45" s="188"/>
      <c r="G45" s="358"/>
      <c r="H45" s="357"/>
      <c r="I45" s="357"/>
      <c r="J45" s="359"/>
    </row>
    <row r="46" spans="2:10" ht="14.5" x14ac:dyDescent="0.35">
      <c r="B46" s="187"/>
      <c r="C46" s="188"/>
      <c r="D46" s="188"/>
      <c r="E46" s="189"/>
      <c r="F46" s="188"/>
      <c r="G46" s="358"/>
      <c r="H46" s="357"/>
      <c r="I46" s="357"/>
      <c r="J46" s="359"/>
    </row>
    <row r="47" spans="2:10" ht="15" customHeight="1" x14ac:dyDescent="0.35">
      <c r="B47" s="187"/>
      <c r="C47" s="448">
        <v>45225</v>
      </c>
      <c r="D47" s="448"/>
      <c r="E47" s="189"/>
      <c r="F47" s="188"/>
      <c r="G47" s="358"/>
      <c r="H47" s="448">
        <v>45226</v>
      </c>
      <c r="I47" s="448"/>
      <c r="J47" s="359"/>
    </row>
    <row r="48" spans="2:10" ht="15" customHeight="1" x14ac:dyDescent="0.35">
      <c r="B48" s="187"/>
      <c r="C48" s="448"/>
      <c r="D48" s="448"/>
      <c r="E48" s="189"/>
      <c r="F48" s="188"/>
      <c r="G48" s="358"/>
      <c r="H48" s="448"/>
      <c r="I48" s="448"/>
      <c r="J48" s="359"/>
    </row>
    <row r="49" spans="2:10" ht="15" customHeight="1" x14ac:dyDescent="0.35">
      <c r="B49" s="187"/>
      <c r="C49" s="448"/>
      <c r="D49" s="448"/>
      <c r="E49" s="189"/>
      <c r="F49" s="188"/>
      <c r="G49" s="358"/>
      <c r="H49" s="448"/>
      <c r="I49" s="448"/>
      <c r="J49" s="359"/>
    </row>
    <row r="50" spans="2:10" ht="14.5" x14ac:dyDescent="0.35">
      <c r="B50" s="187"/>
      <c r="C50" s="188"/>
      <c r="D50" s="188"/>
      <c r="E50" s="189"/>
      <c r="F50" s="188"/>
      <c r="G50" s="358"/>
      <c r="H50" s="357"/>
      <c r="I50" s="357"/>
      <c r="J50" s="359"/>
    </row>
    <row r="51" spans="2:10" ht="14.5" x14ac:dyDescent="0.35">
      <c r="B51" s="187"/>
      <c r="C51" s="188"/>
      <c r="D51" s="188"/>
      <c r="E51" s="189"/>
      <c r="F51" s="188"/>
      <c r="G51" s="358"/>
      <c r="H51" s="357"/>
      <c r="I51" s="357"/>
      <c r="J51" s="359"/>
    </row>
    <row r="52" spans="2:10" ht="15" thickBot="1" x14ac:dyDescent="0.4">
      <c r="B52" s="187"/>
      <c r="C52" s="188"/>
      <c r="D52" s="188"/>
      <c r="E52" s="189"/>
      <c r="F52" s="188"/>
      <c r="G52" s="358"/>
      <c r="H52" s="357"/>
      <c r="I52" s="357"/>
      <c r="J52" s="359"/>
    </row>
    <row r="53" spans="2:10" ht="14.5" x14ac:dyDescent="0.35">
      <c r="B53" s="443"/>
      <c r="C53" s="444"/>
      <c r="D53" s="444"/>
      <c r="E53" s="445"/>
      <c r="F53" s="350"/>
      <c r="G53" s="449"/>
      <c r="H53" s="450"/>
      <c r="I53" s="450"/>
      <c r="J53" s="451"/>
    </row>
    <row r="54" spans="2:10" ht="14.5" x14ac:dyDescent="0.35">
      <c r="B54" s="438" t="s">
        <v>335</v>
      </c>
      <c r="C54" s="439"/>
      <c r="D54" s="192"/>
      <c r="E54" s="189"/>
      <c r="F54" s="188"/>
      <c r="G54" s="452" t="s">
        <v>335</v>
      </c>
      <c r="H54" s="453"/>
      <c r="I54" s="404">
        <f>15000+15000</f>
        <v>30000</v>
      </c>
      <c r="J54" s="405"/>
    </row>
    <row r="55" spans="2:10" ht="15" thickBot="1" x14ac:dyDescent="0.4">
      <c r="B55" s="436" t="s">
        <v>336</v>
      </c>
      <c r="C55" s="437"/>
      <c r="D55" s="348">
        <v>3000</v>
      </c>
      <c r="E55" s="195"/>
      <c r="F55" s="188"/>
      <c r="G55" s="446" t="s">
        <v>336</v>
      </c>
      <c r="H55" s="447"/>
      <c r="I55" s="406"/>
      <c r="J55" s="407"/>
    </row>
    <row r="56" spans="2:10" ht="14.5" x14ac:dyDescent="0.35">
      <c r="B56" s="352"/>
      <c r="C56" s="191"/>
      <c r="D56" s="188"/>
      <c r="E56" s="188"/>
      <c r="F56" s="188"/>
      <c r="G56" s="402"/>
      <c r="H56" s="402"/>
      <c r="I56" s="192"/>
      <c r="J56" s="188"/>
    </row>
    <row r="57" spans="2:10" ht="9.75" customHeight="1" x14ac:dyDescent="0.25"/>
    <row r="58" spans="2:10" ht="14.5" hidden="1" x14ac:dyDescent="0.35">
      <c r="B58" s="354"/>
      <c r="C58" s="355"/>
      <c r="D58" s="355"/>
      <c r="E58" s="356"/>
    </row>
    <row r="59" spans="2:10" ht="14.5" hidden="1" x14ac:dyDescent="0.35">
      <c r="B59" s="358"/>
      <c r="C59" s="357"/>
      <c r="D59" s="357"/>
      <c r="E59" s="359"/>
    </row>
    <row r="60" spans="2:10" ht="14.5" hidden="1" x14ac:dyDescent="0.35">
      <c r="B60" s="358"/>
      <c r="C60" s="357"/>
      <c r="D60" s="357"/>
      <c r="E60" s="359"/>
    </row>
    <row r="61" spans="2:10" ht="14.5" hidden="1" x14ac:dyDescent="0.35">
      <c r="B61" s="358"/>
      <c r="C61" s="448">
        <v>366</v>
      </c>
      <c r="D61" s="448"/>
      <c r="E61" s="359"/>
    </row>
    <row r="62" spans="2:10" ht="14.5" hidden="1" x14ac:dyDescent="0.35">
      <c r="B62" s="358"/>
      <c r="C62" s="448"/>
      <c r="D62" s="448"/>
      <c r="E62" s="359"/>
    </row>
    <row r="63" spans="2:10" ht="14.5" hidden="1" x14ac:dyDescent="0.35">
      <c r="B63" s="358"/>
      <c r="C63" s="448"/>
      <c r="D63" s="448"/>
      <c r="E63" s="359"/>
    </row>
    <row r="64" spans="2:10" ht="14.5" hidden="1" x14ac:dyDescent="0.35">
      <c r="B64" s="358"/>
      <c r="C64" s="357"/>
      <c r="D64" s="357"/>
      <c r="E64" s="359"/>
    </row>
    <row r="65" spans="2:5" ht="14.5" hidden="1" x14ac:dyDescent="0.35">
      <c r="B65" s="358"/>
      <c r="C65" s="357"/>
      <c r="D65" s="357"/>
      <c r="E65" s="359"/>
    </row>
    <row r="66" spans="2:5" ht="14.5" hidden="1" x14ac:dyDescent="0.35">
      <c r="B66" s="358"/>
      <c r="C66" s="357"/>
      <c r="D66" s="357"/>
      <c r="E66" s="359"/>
    </row>
    <row r="67" spans="2:5" ht="14.5" hidden="1" x14ac:dyDescent="0.35">
      <c r="B67" s="449"/>
      <c r="C67" s="450"/>
      <c r="D67" s="450"/>
      <c r="E67" s="451"/>
    </row>
    <row r="68" spans="2:5" ht="14.5" hidden="1" x14ac:dyDescent="0.35">
      <c r="B68" s="452" t="s">
        <v>335</v>
      </c>
      <c r="C68" s="453"/>
      <c r="D68" s="404">
        <v>0</v>
      </c>
      <c r="E68" s="405"/>
    </row>
    <row r="69" spans="2:5" ht="15" hidden="1" thickBot="1" x14ac:dyDescent="0.4">
      <c r="B69" s="446" t="s">
        <v>336</v>
      </c>
      <c r="C69" s="447"/>
      <c r="D69" s="406">
        <v>10000</v>
      </c>
      <c r="E69" s="407"/>
    </row>
  </sheetData>
  <mergeCells count="36">
    <mergeCell ref="C5:D10"/>
    <mergeCell ref="H6:I10"/>
    <mergeCell ref="B13:E13"/>
    <mergeCell ref="G13:J13"/>
    <mergeCell ref="B14:C14"/>
    <mergeCell ref="G14:H14"/>
    <mergeCell ref="B15:C15"/>
    <mergeCell ref="G15:H15"/>
    <mergeCell ref="C19:D23"/>
    <mergeCell ref="H19:I23"/>
    <mergeCell ref="B27:E27"/>
    <mergeCell ref="G27:J27"/>
    <mergeCell ref="B28:C28"/>
    <mergeCell ref="G28:H28"/>
    <mergeCell ref="B29:C29"/>
    <mergeCell ref="G29:H29"/>
    <mergeCell ref="C33:D36"/>
    <mergeCell ref="H34:I36"/>
    <mergeCell ref="B40:E40"/>
    <mergeCell ref="G40:J40"/>
    <mergeCell ref="B41:C41"/>
    <mergeCell ref="G41:H41"/>
    <mergeCell ref="B42:C42"/>
    <mergeCell ref="G42:H42"/>
    <mergeCell ref="B69:C69"/>
    <mergeCell ref="C47:D49"/>
    <mergeCell ref="H47:I49"/>
    <mergeCell ref="B53:E53"/>
    <mergeCell ref="G53:J53"/>
    <mergeCell ref="B54:C54"/>
    <mergeCell ref="G54:H54"/>
    <mergeCell ref="B55:C55"/>
    <mergeCell ref="G55:H55"/>
    <mergeCell ref="C61:D63"/>
    <mergeCell ref="B67:E67"/>
    <mergeCell ref="B68:C68"/>
  </mergeCells>
  <pageMargins left="0.43307086614173229" right="3.937007874015748E-2" top="0.74803149606299213" bottom="0.74803149606299213" header="0.31496062992125984" footer="0.31496062992125984"/>
  <pageSetup paperSize="9" scale="76" orientation="portrait" r:id="rId1"/>
  <colBreaks count="1" manualBreakCount="1">
    <brk id="13" max="6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A6AE4-E41F-4489-8CDD-674CAA2B904A}">
  <sheetPr>
    <pageSetUpPr fitToPage="1"/>
  </sheetPr>
  <dimension ref="B1:N69"/>
  <sheetViews>
    <sheetView showGridLines="0" topLeftCell="A35" zoomScale="70" zoomScaleNormal="70" workbookViewId="0">
      <selection activeCell="I56" sqref="I56"/>
    </sheetView>
  </sheetViews>
  <sheetFormatPr defaultColWidth="8.81640625" defaultRowHeight="12.5" x14ac:dyDescent="0.25"/>
  <cols>
    <col min="1" max="1" width="10.26953125" customWidth="1"/>
    <col min="2" max="2" width="8.7265625" customWidth="1"/>
    <col min="3" max="3" width="10.81640625" customWidth="1"/>
    <col min="4" max="4" width="15" customWidth="1"/>
    <col min="5" max="5" width="20.81640625" customWidth="1"/>
    <col min="6" max="6" width="16.26953125" customWidth="1"/>
    <col min="7" max="7" width="10.7265625" customWidth="1"/>
    <col min="8" max="8" width="13.453125" customWidth="1"/>
    <col min="9" max="9" width="12.81640625" customWidth="1"/>
    <col min="10" max="10" width="18.81640625" customWidth="1"/>
    <col min="11" max="11" width="8.81640625" customWidth="1"/>
  </cols>
  <sheetData>
    <row r="1" spans="2:10" ht="32.5" customHeight="1" thickBot="1" x14ac:dyDescent="0.3">
      <c r="D1" t="s">
        <v>340</v>
      </c>
    </row>
    <row r="2" spans="2:10" ht="14.5" x14ac:dyDescent="0.35">
      <c r="B2" s="184"/>
      <c r="C2" s="185"/>
      <c r="D2" s="185"/>
      <c r="E2" s="186"/>
      <c r="F2" s="188"/>
      <c r="G2" s="184"/>
      <c r="H2" s="185"/>
      <c r="I2" s="185"/>
      <c r="J2" s="186"/>
    </row>
    <row r="3" spans="2:10" ht="15" customHeight="1" x14ac:dyDescent="0.35">
      <c r="B3" s="187"/>
      <c r="C3" s="188"/>
      <c r="D3" s="188"/>
      <c r="E3" s="189"/>
      <c r="F3" s="188"/>
      <c r="G3" s="187"/>
      <c r="H3" s="188"/>
      <c r="I3" s="188"/>
      <c r="J3" s="189"/>
    </row>
    <row r="4" spans="2:10" ht="15" customHeight="1" x14ac:dyDescent="0.35">
      <c r="B4" s="187"/>
      <c r="C4" s="188"/>
      <c r="D4" s="188"/>
      <c r="E4" s="189"/>
      <c r="F4" s="188"/>
      <c r="G4" s="187"/>
      <c r="H4" s="188"/>
      <c r="I4" s="188"/>
      <c r="J4" s="189"/>
    </row>
    <row r="5" spans="2:10" ht="14.5" x14ac:dyDescent="0.35">
      <c r="B5" s="187"/>
      <c r="C5" s="448">
        <v>45196</v>
      </c>
      <c r="D5" s="454"/>
      <c r="E5" s="189"/>
      <c r="F5" s="188"/>
      <c r="G5" s="187"/>
      <c r="H5" s="188"/>
      <c r="I5" s="188"/>
      <c r="J5" s="189"/>
    </row>
    <row r="6" spans="2:10" ht="15" customHeight="1" x14ac:dyDescent="0.35">
      <c r="B6" s="187"/>
      <c r="C6" s="454"/>
      <c r="D6" s="454"/>
      <c r="E6" s="189"/>
      <c r="F6" s="188"/>
      <c r="G6" s="187"/>
      <c r="H6" s="448">
        <v>45197</v>
      </c>
      <c r="I6" s="454"/>
      <c r="J6" s="189"/>
    </row>
    <row r="7" spans="2:10" ht="15" customHeight="1" x14ac:dyDescent="0.35">
      <c r="B7" s="187"/>
      <c r="C7" s="454"/>
      <c r="D7" s="454"/>
      <c r="E7" s="189"/>
      <c r="F7" s="188"/>
      <c r="G7" s="187"/>
      <c r="H7" s="454"/>
      <c r="I7" s="454"/>
      <c r="J7" s="189"/>
    </row>
    <row r="8" spans="2:10" ht="15" customHeight="1" x14ac:dyDescent="0.35">
      <c r="B8" s="187"/>
      <c r="C8" s="454"/>
      <c r="D8" s="454"/>
      <c r="E8" s="189"/>
      <c r="F8" s="188"/>
      <c r="G8" s="187"/>
      <c r="H8" s="454"/>
      <c r="I8" s="454"/>
      <c r="J8" s="189"/>
    </row>
    <row r="9" spans="2:10" ht="15" customHeight="1" x14ac:dyDescent="0.35">
      <c r="B9" s="187"/>
      <c r="C9" s="454"/>
      <c r="D9" s="454"/>
      <c r="E9" s="189"/>
      <c r="F9" s="188"/>
      <c r="G9" s="187"/>
      <c r="H9" s="454"/>
      <c r="I9" s="454"/>
      <c r="J9" s="189"/>
    </row>
    <row r="10" spans="2:10" ht="15" customHeight="1" x14ac:dyDescent="0.35">
      <c r="B10" s="187"/>
      <c r="C10" s="454"/>
      <c r="D10" s="454"/>
      <c r="E10" s="189"/>
      <c r="F10" s="188"/>
      <c r="G10" s="187"/>
      <c r="H10" s="454"/>
      <c r="I10" s="454"/>
      <c r="J10" s="189"/>
    </row>
    <row r="11" spans="2:10" ht="14.5" x14ac:dyDescent="0.35">
      <c r="B11" s="187"/>
      <c r="C11" s="188"/>
      <c r="D11" s="188"/>
      <c r="E11" s="189"/>
      <c r="F11" s="188"/>
      <c r="G11" s="187"/>
      <c r="H11" s="188"/>
      <c r="I11" s="188"/>
      <c r="J11" s="189"/>
    </row>
    <row r="12" spans="2:10" ht="32.15" customHeight="1" thickBot="1" x14ac:dyDescent="0.4">
      <c r="B12" s="193"/>
      <c r="C12" s="194"/>
      <c r="D12" s="194"/>
      <c r="E12" s="195"/>
      <c r="F12" s="188"/>
      <c r="G12" s="187"/>
      <c r="H12" s="188"/>
      <c r="I12" s="188"/>
      <c r="J12" s="189"/>
    </row>
    <row r="13" spans="2:10" ht="14.5" x14ac:dyDescent="0.35">
      <c r="B13" s="443"/>
      <c r="C13" s="444"/>
      <c r="D13" s="444"/>
      <c r="E13" s="445"/>
      <c r="F13" s="350"/>
      <c r="G13" s="455"/>
      <c r="H13" s="456"/>
      <c r="I13" s="456"/>
      <c r="J13" s="457"/>
    </row>
    <row r="14" spans="2:10" ht="14.5" x14ac:dyDescent="0.35">
      <c r="B14" s="438" t="s">
        <v>335</v>
      </c>
      <c r="C14" s="439"/>
      <c r="D14" s="192">
        <f>8000+63000+21000+64000+7000</f>
        <v>163000</v>
      </c>
      <c r="E14" s="189"/>
      <c r="F14" s="188"/>
      <c r="G14" s="438" t="s">
        <v>335</v>
      </c>
      <c r="H14" s="439"/>
      <c r="I14" s="192">
        <f>52500+12500</f>
        <v>65000</v>
      </c>
      <c r="J14" s="370"/>
    </row>
    <row r="15" spans="2:10" ht="29.15" customHeight="1" thickBot="1" x14ac:dyDescent="0.4">
      <c r="B15" s="436" t="s">
        <v>336</v>
      </c>
      <c r="C15" s="437"/>
      <c r="D15" s="348"/>
      <c r="E15" s="195"/>
      <c r="F15" s="188"/>
      <c r="G15" s="436" t="s">
        <v>336</v>
      </c>
      <c r="H15" s="437"/>
      <c r="I15" s="348"/>
      <c r="J15" s="371"/>
    </row>
    <row r="16" spans="2:10" ht="45" customHeight="1" thickBot="1" x14ac:dyDescent="0.3">
      <c r="G16" s="277"/>
      <c r="H16" s="277"/>
      <c r="I16" s="277"/>
      <c r="J16" s="277"/>
    </row>
    <row r="17" spans="2:14" ht="14.5" x14ac:dyDescent="0.35">
      <c r="B17" s="184"/>
      <c r="C17" s="185"/>
      <c r="D17" s="185"/>
      <c r="E17" s="186"/>
      <c r="F17" s="188"/>
      <c r="G17" s="184"/>
      <c r="H17" s="185"/>
      <c r="I17" s="185"/>
      <c r="J17" s="186"/>
    </row>
    <row r="18" spans="2:14" ht="14.5" x14ac:dyDescent="0.35">
      <c r="B18" s="187"/>
      <c r="C18" s="188"/>
      <c r="D18" s="188"/>
      <c r="E18" s="189"/>
      <c r="F18" s="188"/>
      <c r="G18" s="187"/>
      <c r="H18" s="188"/>
      <c r="I18" s="188"/>
      <c r="J18" s="189"/>
    </row>
    <row r="19" spans="2:14" ht="15" customHeight="1" x14ac:dyDescent="0.35">
      <c r="B19" s="187"/>
      <c r="C19" s="448">
        <v>45198</v>
      </c>
      <c r="D19" s="454"/>
      <c r="E19" s="189"/>
      <c r="F19" s="188"/>
      <c r="G19" s="187"/>
      <c r="H19" s="448">
        <v>45200</v>
      </c>
      <c r="I19" s="454"/>
      <c r="J19" s="189"/>
      <c r="N19" s="15"/>
    </row>
    <row r="20" spans="2:14" ht="15" customHeight="1" x14ac:dyDescent="0.35">
      <c r="B20" s="187"/>
      <c r="C20" s="454"/>
      <c r="D20" s="454"/>
      <c r="E20" s="189"/>
      <c r="F20" s="188"/>
      <c r="G20" s="187"/>
      <c r="H20" s="454"/>
      <c r="I20" s="454"/>
      <c r="J20" s="189"/>
    </row>
    <row r="21" spans="2:14" ht="15" customHeight="1" x14ac:dyDescent="0.35">
      <c r="B21" s="187"/>
      <c r="C21" s="454"/>
      <c r="D21" s="454"/>
      <c r="E21" s="189"/>
      <c r="F21" s="188"/>
      <c r="G21" s="187"/>
      <c r="H21" s="454"/>
      <c r="I21" s="454"/>
      <c r="J21" s="189"/>
    </row>
    <row r="22" spans="2:14" ht="15" customHeight="1" x14ac:dyDescent="0.35">
      <c r="B22" s="187"/>
      <c r="C22" s="454"/>
      <c r="D22" s="454"/>
      <c r="E22" s="189"/>
      <c r="F22" s="188"/>
      <c r="G22" s="187"/>
      <c r="H22" s="454"/>
      <c r="I22" s="454"/>
      <c r="J22" s="189"/>
    </row>
    <row r="23" spans="2:14" ht="15" customHeight="1" x14ac:dyDescent="0.35">
      <c r="B23" s="187"/>
      <c r="C23" s="454"/>
      <c r="D23" s="454"/>
      <c r="E23" s="189"/>
      <c r="F23" s="188"/>
      <c r="G23" s="187"/>
      <c r="H23" s="454"/>
      <c r="I23" s="454"/>
      <c r="J23" s="189"/>
    </row>
    <row r="24" spans="2:14" ht="14.5" x14ac:dyDescent="0.35">
      <c r="B24" s="187"/>
      <c r="C24" s="188"/>
      <c r="D24" s="188"/>
      <c r="E24" s="189"/>
      <c r="F24" s="188"/>
      <c r="G24" s="187"/>
      <c r="H24" s="188"/>
      <c r="I24" s="188"/>
      <c r="J24" s="189"/>
    </row>
    <row r="25" spans="2:14" ht="14.5" x14ac:dyDescent="0.35">
      <c r="B25" s="187"/>
      <c r="C25" s="188"/>
      <c r="D25" s="188"/>
      <c r="E25" s="189"/>
      <c r="F25" s="188"/>
      <c r="G25" s="187"/>
      <c r="H25" s="188"/>
      <c r="I25" s="188"/>
      <c r="J25" s="189"/>
    </row>
    <row r="26" spans="2:14" ht="28.5" customHeight="1" thickBot="1" x14ac:dyDescent="0.4">
      <c r="B26" s="187"/>
      <c r="C26" s="188"/>
      <c r="D26" s="188"/>
      <c r="E26" s="189"/>
      <c r="F26" s="188"/>
      <c r="G26" s="187"/>
      <c r="H26" s="188"/>
      <c r="I26" s="188"/>
      <c r="J26" s="189"/>
    </row>
    <row r="27" spans="2:14" ht="14.5" x14ac:dyDescent="0.35">
      <c r="B27" s="443"/>
      <c r="C27" s="444"/>
      <c r="D27" s="444"/>
      <c r="E27" s="445"/>
      <c r="F27" s="350"/>
      <c r="G27" s="443"/>
      <c r="H27" s="444"/>
      <c r="I27" s="444"/>
      <c r="J27" s="445"/>
    </row>
    <row r="28" spans="2:14" ht="14.5" x14ac:dyDescent="0.35">
      <c r="B28" s="438" t="s">
        <v>335</v>
      </c>
      <c r="C28" s="439"/>
      <c r="D28" s="192">
        <f>7000+8500</f>
        <v>15500</v>
      </c>
      <c r="E28" s="189"/>
      <c r="F28" s="188"/>
      <c r="G28" s="438" t="s">
        <v>335</v>
      </c>
      <c r="H28" s="439"/>
      <c r="I28" s="192">
        <f>19500</f>
        <v>19500</v>
      </c>
      <c r="J28" s="189"/>
    </row>
    <row r="29" spans="2:14" ht="15" thickBot="1" x14ac:dyDescent="0.4">
      <c r="B29" s="436" t="s">
        <v>336</v>
      </c>
      <c r="C29" s="437"/>
      <c r="D29" s="348"/>
      <c r="E29" s="195"/>
      <c r="F29" s="188"/>
      <c r="G29" s="436" t="s">
        <v>336</v>
      </c>
      <c r="H29" s="437"/>
      <c r="I29" s="192"/>
      <c r="J29" s="195"/>
    </row>
    <row r="30" spans="2:14" ht="60" customHeight="1" thickBot="1" x14ac:dyDescent="0.3"/>
    <row r="31" spans="2:14" ht="14.5" x14ac:dyDescent="0.35">
      <c r="B31" s="184"/>
      <c r="C31" s="185"/>
      <c r="D31" s="185"/>
      <c r="E31" s="186"/>
      <c r="F31" s="188"/>
      <c r="G31" s="184"/>
      <c r="H31" s="185"/>
      <c r="I31" s="185"/>
      <c r="J31" s="186"/>
    </row>
    <row r="32" spans="2:14" ht="14.5" x14ac:dyDescent="0.35">
      <c r="B32" s="187"/>
      <c r="C32" s="188"/>
      <c r="D32" s="188"/>
      <c r="E32" s="189"/>
      <c r="F32" s="188"/>
      <c r="G32" s="187"/>
      <c r="H32" s="188"/>
      <c r="I32" s="188"/>
      <c r="J32" s="189"/>
    </row>
    <row r="33" spans="2:10" ht="15" customHeight="1" x14ac:dyDescent="0.35">
      <c r="B33" s="187"/>
      <c r="C33" s="448">
        <v>45201</v>
      </c>
      <c r="D33" s="448"/>
      <c r="E33" s="189"/>
      <c r="F33" s="188"/>
      <c r="G33" s="187"/>
      <c r="H33" s="188"/>
      <c r="I33" s="188"/>
      <c r="J33" s="189"/>
    </row>
    <row r="34" spans="2:10" ht="15" customHeight="1" x14ac:dyDescent="0.35">
      <c r="B34" s="187"/>
      <c r="C34" s="448"/>
      <c r="D34" s="448"/>
      <c r="E34" s="189"/>
      <c r="F34" s="188"/>
      <c r="G34" s="187"/>
      <c r="H34" s="448">
        <v>45206</v>
      </c>
      <c r="I34" s="448"/>
      <c r="J34" s="189"/>
    </row>
    <row r="35" spans="2:10" ht="15" customHeight="1" x14ac:dyDescent="0.35">
      <c r="B35" s="187"/>
      <c r="C35" s="448"/>
      <c r="D35" s="448"/>
      <c r="E35" s="189"/>
      <c r="F35" s="188"/>
      <c r="G35" s="187"/>
      <c r="H35" s="448"/>
      <c r="I35" s="448"/>
      <c r="J35" s="189"/>
    </row>
    <row r="36" spans="2:10" ht="15" customHeight="1" x14ac:dyDescent="0.35">
      <c r="B36" s="187"/>
      <c r="C36" s="448"/>
      <c r="D36" s="448"/>
      <c r="E36" s="189"/>
      <c r="F36" s="188"/>
      <c r="G36" s="187"/>
      <c r="H36" s="448"/>
      <c r="I36" s="448"/>
      <c r="J36" s="189"/>
    </row>
    <row r="37" spans="2:10" ht="14.5" x14ac:dyDescent="0.35">
      <c r="B37" s="187"/>
      <c r="C37" s="188"/>
      <c r="D37" s="188"/>
      <c r="E37" s="189"/>
      <c r="F37" s="188"/>
      <c r="G37" s="187"/>
      <c r="H37" s="188"/>
      <c r="I37" s="188"/>
      <c r="J37" s="189"/>
    </row>
    <row r="38" spans="2:10" ht="14.5" x14ac:dyDescent="0.35">
      <c r="B38" s="187"/>
      <c r="C38" s="188"/>
      <c r="D38" s="188"/>
      <c r="E38" s="189"/>
      <c r="F38" s="188"/>
      <c r="G38" s="187"/>
      <c r="H38" s="188"/>
      <c r="I38" s="188"/>
      <c r="J38" s="189"/>
    </row>
    <row r="39" spans="2:10" ht="15" thickBot="1" x14ac:dyDescent="0.4">
      <c r="B39" s="187"/>
      <c r="C39" s="188"/>
      <c r="D39" s="188"/>
      <c r="E39" s="189"/>
      <c r="F39" s="188"/>
      <c r="G39" s="187"/>
      <c r="H39" s="188"/>
      <c r="I39" s="188"/>
      <c r="J39" s="189"/>
    </row>
    <row r="40" spans="2:10" ht="14.5" x14ac:dyDescent="0.35">
      <c r="B40" s="443"/>
      <c r="C40" s="444"/>
      <c r="D40" s="444"/>
      <c r="E40" s="445"/>
      <c r="F40" s="350"/>
      <c r="G40" s="443"/>
      <c r="H40" s="444"/>
      <c r="I40" s="444"/>
      <c r="J40" s="445"/>
    </row>
    <row r="41" spans="2:10" ht="14.5" x14ac:dyDescent="0.35">
      <c r="B41" s="438" t="s">
        <v>335</v>
      </c>
      <c r="C41" s="439"/>
      <c r="D41" s="192">
        <f>23000+8000+12500</f>
        <v>43500</v>
      </c>
      <c r="E41" s="189"/>
      <c r="F41" s="188"/>
      <c r="G41" s="438" t="s">
        <v>335</v>
      </c>
      <c r="H41" s="439"/>
      <c r="I41" s="192">
        <f>16000+16000+16000</f>
        <v>48000</v>
      </c>
      <c r="J41" s="189"/>
    </row>
    <row r="42" spans="2:10" ht="15" thickBot="1" x14ac:dyDescent="0.4">
      <c r="B42" s="436" t="s">
        <v>336</v>
      </c>
      <c r="C42" s="437"/>
      <c r="D42" s="348">
        <f>29000</f>
        <v>29000</v>
      </c>
      <c r="E42" s="195"/>
      <c r="F42" s="188"/>
      <c r="G42" s="436" t="s">
        <v>336</v>
      </c>
      <c r="H42" s="437"/>
      <c r="I42" s="348"/>
      <c r="J42" s="195"/>
    </row>
    <row r="43" spans="2:10" ht="61.5" customHeight="1" thickBot="1" x14ac:dyDescent="0.3">
      <c r="F43" s="126"/>
      <c r="G43" s="403"/>
      <c r="H43" s="403"/>
      <c r="I43" s="403"/>
      <c r="J43" s="403"/>
    </row>
    <row r="44" spans="2:10" ht="14.5" x14ac:dyDescent="0.35">
      <c r="B44" s="184"/>
      <c r="C44" s="185"/>
      <c r="D44" s="185"/>
      <c r="E44" s="186"/>
      <c r="F44" s="188"/>
      <c r="G44" s="354"/>
      <c r="H44" s="355"/>
      <c r="I44" s="355"/>
      <c r="J44" s="356"/>
    </row>
    <row r="45" spans="2:10" ht="14.5" x14ac:dyDescent="0.35">
      <c r="B45" s="187"/>
      <c r="C45" s="188"/>
      <c r="D45" s="188"/>
      <c r="E45" s="189"/>
      <c r="F45" s="188"/>
      <c r="G45" s="358"/>
      <c r="H45" s="357"/>
      <c r="I45" s="357"/>
      <c r="J45" s="359"/>
    </row>
    <row r="46" spans="2:10" ht="14.5" x14ac:dyDescent="0.35">
      <c r="B46" s="187"/>
      <c r="C46" s="188"/>
      <c r="D46" s="188"/>
      <c r="E46" s="189"/>
      <c r="F46" s="188"/>
      <c r="G46" s="358"/>
      <c r="H46" s="357"/>
      <c r="I46" s="357"/>
      <c r="J46" s="359"/>
    </row>
    <row r="47" spans="2:10" ht="15" customHeight="1" x14ac:dyDescent="0.35">
      <c r="B47" s="187"/>
      <c r="C47" s="448">
        <v>45208</v>
      </c>
      <c r="D47" s="448"/>
      <c r="E47" s="189"/>
      <c r="F47" s="188"/>
      <c r="G47" s="358"/>
      <c r="H47" s="448">
        <v>45209</v>
      </c>
      <c r="I47" s="448"/>
      <c r="J47" s="359"/>
    </row>
    <row r="48" spans="2:10" ht="15" customHeight="1" x14ac:dyDescent="0.35">
      <c r="B48" s="187"/>
      <c r="C48" s="448"/>
      <c r="D48" s="448"/>
      <c r="E48" s="189"/>
      <c r="F48" s="188"/>
      <c r="G48" s="358"/>
      <c r="H48" s="448"/>
      <c r="I48" s="448"/>
      <c r="J48" s="359"/>
    </row>
    <row r="49" spans="2:10" ht="15" customHeight="1" x14ac:dyDescent="0.35">
      <c r="B49" s="187"/>
      <c r="C49" s="448"/>
      <c r="D49" s="448"/>
      <c r="E49" s="189"/>
      <c r="F49" s="188"/>
      <c r="G49" s="358"/>
      <c r="H49" s="448"/>
      <c r="I49" s="448"/>
      <c r="J49" s="359"/>
    </row>
    <row r="50" spans="2:10" ht="14.5" x14ac:dyDescent="0.35">
      <c r="B50" s="187"/>
      <c r="C50" s="188"/>
      <c r="D50" s="188"/>
      <c r="E50" s="189"/>
      <c r="F50" s="188"/>
      <c r="G50" s="358"/>
      <c r="H50" s="357"/>
      <c r="I50" s="357"/>
      <c r="J50" s="359"/>
    </row>
    <row r="51" spans="2:10" ht="14.5" x14ac:dyDescent="0.35">
      <c r="B51" s="187"/>
      <c r="C51" s="188"/>
      <c r="D51" s="188"/>
      <c r="E51" s="189"/>
      <c r="F51" s="188"/>
      <c r="G51" s="358"/>
      <c r="H51" s="357"/>
      <c r="I51" s="357"/>
      <c r="J51" s="359"/>
    </row>
    <row r="52" spans="2:10" ht="15" thickBot="1" x14ac:dyDescent="0.4">
      <c r="B52" s="187"/>
      <c r="C52" s="188"/>
      <c r="D52" s="188"/>
      <c r="E52" s="189"/>
      <c r="F52" s="188"/>
      <c r="G52" s="358"/>
      <c r="H52" s="357"/>
      <c r="I52" s="357"/>
      <c r="J52" s="359"/>
    </row>
    <row r="53" spans="2:10" ht="14.5" x14ac:dyDescent="0.35">
      <c r="B53" s="443"/>
      <c r="C53" s="444"/>
      <c r="D53" s="444"/>
      <c r="E53" s="445"/>
      <c r="F53" s="350"/>
      <c r="G53" s="449"/>
      <c r="H53" s="450"/>
      <c r="I53" s="450"/>
      <c r="J53" s="451"/>
    </row>
    <row r="54" spans="2:10" ht="14.5" x14ac:dyDescent="0.35">
      <c r="B54" s="438" t="s">
        <v>335</v>
      </c>
      <c r="C54" s="439"/>
      <c r="D54" s="192">
        <f>22500+16000+22500+5500+23000</f>
        <v>89500</v>
      </c>
      <c r="E54" s="189"/>
      <c r="F54" s="188"/>
      <c r="G54" s="452" t="s">
        <v>335</v>
      </c>
      <c r="H54" s="453"/>
      <c r="I54" s="404"/>
      <c r="J54" s="405"/>
    </row>
    <row r="55" spans="2:10" ht="15" thickBot="1" x14ac:dyDescent="0.4">
      <c r="B55" s="436" t="s">
        <v>336</v>
      </c>
      <c r="C55" s="437"/>
      <c r="D55" s="348"/>
      <c r="E55" s="195"/>
      <c r="F55" s="188"/>
      <c r="G55" s="446" t="s">
        <v>336</v>
      </c>
      <c r="H55" s="447"/>
      <c r="I55" s="406">
        <f>7000</f>
        <v>7000</v>
      </c>
      <c r="J55" s="407"/>
    </row>
    <row r="56" spans="2:10" ht="14.5" x14ac:dyDescent="0.35">
      <c r="B56" s="352"/>
      <c r="C56" s="191"/>
      <c r="D56" s="188"/>
      <c r="E56" s="188"/>
      <c r="F56" s="188"/>
      <c r="G56" s="402"/>
      <c r="H56" s="402"/>
      <c r="I56" s="192"/>
      <c r="J56" s="188"/>
    </row>
    <row r="57" spans="2:10" ht="9.75" customHeight="1" x14ac:dyDescent="0.25"/>
    <row r="58" spans="2:10" ht="14.5" hidden="1" x14ac:dyDescent="0.35">
      <c r="B58" s="354"/>
      <c r="C58" s="355"/>
      <c r="D58" s="355"/>
      <c r="E58" s="356"/>
    </row>
    <row r="59" spans="2:10" ht="14.5" hidden="1" x14ac:dyDescent="0.35">
      <c r="B59" s="358"/>
      <c r="C59" s="357"/>
      <c r="D59" s="357"/>
      <c r="E59" s="359"/>
    </row>
    <row r="60" spans="2:10" ht="14.5" hidden="1" x14ac:dyDescent="0.35">
      <c r="B60" s="358"/>
      <c r="C60" s="357"/>
      <c r="D60" s="357"/>
      <c r="E60" s="359"/>
    </row>
    <row r="61" spans="2:10" ht="14.5" hidden="1" x14ac:dyDescent="0.35">
      <c r="B61" s="358"/>
      <c r="C61" s="448">
        <v>366</v>
      </c>
      <c r="D61" s="448"/>
      <c r="E61" s="359"/>
    </row>
    <row r="62" spans="2:10" ht="14.5" hidden="1" x14ac:dyDescent="0.35">
      <c r="B62" s="358"/>
      <c r="C62" s="448"/>
      <c r="D62" s="448"/>
      <c r="E62" s="359"/>
    </row>
    <row r="63" spans="2:10" ht="14.5" hidden="1" x14ac:dyDescent="0.35">
      <c r="B63" s="358"/>
      <c r="C63" s="448"/>
      <c r="D63" s="448"/>
      <c r="E63" s="359"/>
    </row>
    <row r="64" spans="2:10" ht="14.5" hidden="1" x14ac:dyDescent="0.35">
      <c r="B64" s="358"/>
      <c r="C64" s="357"/>
      <c r="D64" s="357"/>
      <c r="E64" s="359"/>
    </row>
    <row r="65" spans="2:5" ht="14.5" hidden="1" x14ac:dyDescent="0.35">
      <c r="B65" s="358"/>
      <c r="C65" s="357"/>
      <c r="D65" s="357"/>
      <c r="E65" s="359"/>
    </row>
    <row r="66" spans="2:5" ht="14.5" hidden="1" x14ac:dyDescent="0.35">
      <c r="B66" s="358"/>
      <c r="C66" s="357"/>
      <c r="D66" s="357"/>
      <c r="E66" s="359"/>
    </row>
    <row r="67" spans="2:5" ht="14.5" hidden="1" x14ac:dyDescent="0.35">
      <c r="B67" s="449"/>
      <c r="C67" s="450"/>
      <c r="D67" s="450"/>
      <c r="E67" s="451"/>
    </row>
    <row r="68" spans="2:5" ht="14.5" hidden="1" x14ac:dyDescent="0.35">
      <c r="B68" s="452" t="s">
        <v>335</v>
      </c>
      <c r="C68" s="453"/>
      <c r="D68" s="404">
        <v>0</v>
      </c>
      <c r="E68" s="405"/>
    </row>
    <row r="69" spans="2:5" ht="15" hidden="1" thickBot="1" x14ac:dyDescent="0.4">
      <c r="B69" s="446" t="s">
        <v>336</v>
      </c>
      <c r="C69" s="447"/>
      <c r="D69" s="406">
        <v>10000</v>
      </c>
      <c r="E69" s="407"/>
    </row>
  </sheetData>
  <mergeCells count="36">
    <mergeCell ref="C5:D10"/>
    <mergeCell ref="H6:I10"/>
    <mergeCell ref="B13:E13"/>
    <mergeCell ref="G13:J13"/>
    <mergeCell ref="B14:C14"/>
    <mergeCell ref="G14:H14"/>
    <mergeCell ref="B15:C15"/>
    <mergeCell ref="G15:H15"/>
    <mergeCell ref="C19:D23"/>
    <mergeCell ref="H19:I23"/>
    <mergeCell ref="B27:E27"/>
    <mergeCell ref="G27:J27"/>
    <mergeCell ref="B28:C28"/>
    <mergeCell ref="G28:H28"/>
    <mergeCell ref="B29:C29"/>
    <mergeCell ref="G29:H29"/>
    <mergeCell ref="C33:D36"/>
    <mergeCell ref="H34:I36"/>
    <mergeCell ref="B40:E40"/>
    <mergeCell ref="G40:J40"/>
    <mergeCell ref="B41:C41"/>
    <mergeCell ref="G41:H41"/>
    <mergeCell ref="B42:C42"/>
    <mergeCell ref="G42:H42"/>
    <mergeCell ref="B69:C69"/>
    <mergeCell ref="C47:D49"/>
    <mergeCell ref="H47:I49"/>
    <mergeCell ref="B53:E53"/>
    <mergeCell ref="G53:J53"/>
    <mergeCell ref="B54:C54"/>
    <mergeCell ref="G54:H54"/>
    <mergeCell ref="B55:C55"/>
    <mergeCell ref="G55:H55"/>
    <mergeCell ref="C61:D63"/>
    <mergeCell ref="B67:E67"/>
    <mergeCell ref="B68:C68"/>
  </mergeCells>
  <pageMargins left="0.43307086614173229" right="3.937007874015748E-2" top="0.74803149606299213" bottom="0.74803149606299213" header="0.31496062992125984" footer="0.31496062992125984"/>
  <pageSetup paperSize="9" scale="76" orientation="portrait" r:id="rId1"/>
  <colBreaks count="1" manualBreakCount="1">
    <brk id="13" max="6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40"/>
  <sheetViews>
    <sheetView view="pageBreakPreview" zoomScale="90" zoomScaleSheetLayoutView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23" sqref="D23"/>
    </sheetView>
  </sheetViews>
  <sheetFormatPr defaultColWidth="8.81640625" defaultRowHeight="12.5" x14ac:dyDescent="0.25"/>
  <cols>
    <col min="1" max="1" width="0.81640625" customWidth="1"/>
    <col min="2" max="2" width="9.1796875" style="15"/>
    <col min="3" max="3" width="26.7265625" customWidth="1"/>
    <col min="4" max="4" width="20.7265625" customWidth="1"/>
    <col min="5" max="6" width="11.7265625" customWidth="1"/>
    <col min="7" max="7" width="19.453125" customWidth="1"/>
    <col min="8" max="8" width="1.453125" customWidth="1"/>
  </cols>
  <sheetData>
    <row r="1" spans="1:12" ht="6" customHeight="1" x14ac:dyDescent="0.25">
      <c r="A1" s="343"/>
      <c r="B1" s="342"/>
      <c r="C1" s="343"/>
      <c r="D1" s="343"/>
      <c r="E1" s="343"/>
      <c r="F1" s="343"/>
      <c r="G1" s="343"/>
      <c r="H1" s="343"/>
    </row>
    <row r="2" spans="1:12" ht="13" x14ac:dyDescent="0.3">
      <c r="A2" s="343"/>
      <c r="B2" s="120" t="s">
        <v>129</v>
      </c>
      <c r="C2" s="100"/>
      <c r="D2" s="100"/>
      <c r="E2" s="100"/>
      <c r="F2" s="100"/>
      <c r="G2" s="100"/>
      <c r="H2" s="343"/>
    </row>
    <row r="3" spans="1:12" x14ac:dyDescent="0.25">
      <c r="A3" s="343"/>
      <c r="C3" s="101"/>
      <c r="D3" s="100"/>
      <c r="E3" s="100"/>
      <c r="F3" s="100"/>
      <c r="G3" s="100"/>
      <c r="H3" s="343"/>
    </row>
    <row r="4" spans="1:12" ht="13" x14ac:dyDescent="0.3">
      <c r="A4" s="343"/>
      <c r="B4" s="266" t="s">
        <v>130</v>
      </c>
      <c r="C4" s="116" t="s">
        <v>207</v>
      </c>
      <c r="D4" s="170" t="s">
        <v>131</v>
      </c>
      <c r="E4" s="116" t="s">
        <v>247</v>
      </c>
      <c r="F4" s="170" t="s">
        <v>132</v>
      </c>
      <c r="G4" s="116">
        <v>2018</v>
      </c>
      <c r="H4" s="343"/>
    </row>
    <row r="5" spans="1:12" x14ac:dyDescent="0.25">
      <c r="A5" s="343"/>
      <c r="B5" s="267"/>
      <c r="C5" s="127"/>
      <c r="D5" s="127"/>
      <c r="E5" s="127"/>
      <c r="F5" s="127"/>
      <c r="G5" s="127"/>
      <c r="H5" s="343"/>
    </row>
    <row r="6" spans="1:12" x14ac:dyDescent="0.25">
      <c r="A6" s="343"/>
      <c r="B6" s="268" t="s">
        <v>133</v>
      </c>
      <c r="C6" s="269" t="s">
        <v>134</v>
      </c>
      <c r="D6" s="269" t="s">
        <v>135</v>
      </c>
      <c r="E6" s="269" t="s">
        <v>136</v>
      </c>
      <c r="F6" s="269" t="s">
        <v>137</v>
      </c>
      <c r="G6" s="269" t="s">
        <v>100</v>
      </c>
      <c r="H6" s="347"/>
    </row>
    <row r="7" spans="1:12" ht="12" customHeight="1" x14ac:dyDescent="0.25">
      <c r="A7" s="343"/>
      <c r="B7" s="200">
        <v>1</v>
      </c>
      <c r="C7" s="180" t="s">
        <v>250</v>
      </c>
      <c r="D7" s="201" t="s">
        <v>251</v>
      </c>
      <c r="E7" s="202">
        <v>19000</v>
      </c>
      <c r="F7" s="203"/>
      <c r="G7" s="204" t="s">
        <v>268</v>
      </c>
      <c r="H7" s="347"/>
      <c r="J7" s="175">
        <f t="shared" ref="J7:J9" si="0">E7+F7</f>
        <v>19000</v>
      </c>
      <c r="L7">
        <v>16500</v>
      </c>
    </row>
    <row r="8" spans="1:12" ht="12" customHeight="1" x14ac:dyDescent="0.25">
      <c r="A8" s="343"/>
      <c r="B8" s="200">
        <v>2</v>
      </c>
      <c r="C8" s="180" t="s">
        <v>248</v>
      </c>
      <c r="D8" s="201" t="s">
        <v>142</v>
      </c>
      <c r="E8" s="202">
        <v>35500</v>
      </c>
      <c r="F8" s="203">
        <v>5000</v>
      </c>
      <c r="G8" s="204" t="s">
        <v>249</v>
      </c>
      <c r="H8" s="347"/>
      <c r="J8" s="175">
        <f t="shared" si="0"/>
        <v>40500</v>
      </c>
      <c r="L8">
        <v>9500</v>
      </c>
    </row>
    <row r="9" spans="1:12" ht="12" customHeight="1" x14ac:dyDescent="0.25">
      <c r="A9" s="343"/>
      <c r="B9" s="200">
        <v>3</v>
      </c>
      <c r="C9" s="273" t="s">
        <v>252</v>
      </c>
      <c r="D9" s="201" t="s">
        <v>142</v>
      </c>
      <c r="E9" s="202">
        <v>30000</v>
      </c>
      <c r="F9" s="203">
        <v>10000</v>
      </c>
      <c r="G9" s="204" t="s">
        <v>269</v>
      </c>
      <c r="H9" s="347"/>
      <c r="J9" s="175">
        <f t="shared" si="0"/>
        <v>40000</v>
      </c>
    </row>
    <row r="10" spans="1:12" ht="12" customHeight="1" x14ac:dyDescent="0.25">
      <c r="A10" s="343"/>
      <c r="B10" s="200">
        <v>4</v>
      </c>
      <c r="C10" s="273" t="s">
        <v>254</v>
      </c>
      <c r="D10" s="201" t="s">
        <v>255</v>
      </c>
      <c r="E10" s="202">
        <v>52000</v>
      </c>
      <c r="F10" s="203"/>
      <c r="G10" s="204" t="s">
        <v>270</v>
      </c>
      <c r="H10" s="347"/>
      <c r="J10" s="175">
        <f t="shared" ref="J10:J33" si="1">E10+F10</f>
        <v>52000</v>
      </c>
    </row>
    <row r="11" spans="1:12" ht="12" customHeight="1" x14ac:dyDescent="0.25">
      <c r="A11" s="343"/>
      <c r="B11" s="200">
        <v>5</v>
      </c>
      <c r="C11" s="180"/>
      <c r="D11" s="201"/>
      <c r="E11" s="202"/>
      <c r="F11" s="203"/>
      <c r="G11" s="204"/>
      <c r="H11" s="347"/>
      <c r="J11" s="175">
        <f t="shared" si="1"/>
        <v>0</v>
      </c>
    </row>
    <row r="12" spans="1:12" ht="12" customHeight="1" x14ac:dyDescent="0.25">
      <c r="A12" s="343"/>
      <c r="B12" s="200">
        <v>6</v>
      </c>
      <c r="C12" s="273" t="s">
        <v>256</v>
      </c>
      <c r="D12" s="201" t="s">
        <v>255</v>
      </c>
      <c r="E12" s="202">
        <v>14000</v>
      </c>
      <c r="F12" s="203"/>
      <c r="G12" s="204" t="s">
        <v>257</v>
      </c>
      <c r="H12" s="347"/>
      <c r="J12" s="175">
        <f t="shared" si="1"/>
        <v>14000</v>
      </c>
    </row>
    <row r="13" spans="1:12" ht="12" customHeight="1" x14ac:dyDescent="0.25">
      <c r="A13" s="343"/>
      <c r="B13" s="200">
        <v>7</v>
      </c>
      <c r="C13" s="181" t="s">
        <v>258</v>
      </c>
      <c r="D13" s="201" t="s">
        <v>142</v>
      </c>
      <c r="E13" s="202">
        <v>9500</v>
      </c>
      <c r="F13" s="203"/>
      <c r="G13" s="204" t="s">
        <v>253</v>
      </c>
      <c r="H13" s="347"/>
      <c r="J13" s="175">
        <f t="shared" si="1"/>
        <v>9500</v>
      </c>
    </row>
    <row r="14" spans="1:12" ht="12" customHeight="1" x14ac:dyDescent="0.25">
      <c r="A14" s="343"/>
      <c r="B14" s="200">
        <v>8</v>
      </c>
      <c r="C14" s="273" t="s">
        <v>259</v>
      </c>
      <c r="D14" s="201" t="s">
        <v>142</v>
      </c>
      <c r="E14" s="202">
        <v>26000</v>
      </c>
      <c r="F14" s="203">
        <v>13000</v>
      </c>
      <c r="G14" s="204" t="s">
        <v>260</v>
      </c>
      <c r="H14" s="347"/>
      <c r="J14" s="175">
        <f>E14+F14</f>
        <v>39000</v>
      </c>
    </row>
    <row r="15" spans="1:12" ht="12" customHeight="1" x14ac:dyDescent="0.25">
      <c r="A15" s="343"/>
      <c r="B15" s="200">
        <v>9</v>
      </c>
      <c r="C15" s="273" t="s">
        <v>252</v>
      </c>
      <c r="D15" s="201" t="s">
        <v>142</v>
      </c>
      <c r="E15" s="202">
        <v>26000</v>
      </c>
      <c r="F15" s="203">
        <v>8000</v>
      </c>
      <c r="G15" s="204" t="s">
        <v>253</v>
      </c>
      <c r="H15" s="347"/>
      <c r="J15" s="175">
        <f>E15+F15</f>
        <v>34000</v>
      </c>
    </row>
    <row r="16" spans="1:12" ht="12" customHeight="1" x14ac:dyDescent="0.25">
      <c r="A16" s="343"/>
      <c r="B16" s="200">
        <v>10</v>
      </c>
      <c r="C16" s="181" t="s">
        <v>258</v>
      </c>
      <c r="D16" s="201" t="s">
        <v>142</v>
      </c>
      <c r="E16" s="202">
        <v>80000</v>
      </c>
      <c r="F16" s="203"/>
      <c r="G16" s="204" t="s">
        <v>253</v>
      </c>
      <c r="H16" s="347"/>
      <c r="J16" s="175">
        <f t="shared" si="1"/>
        <v>80000</v>
      </c>
    </row>
    <row r="17" spans="1:10" ht="12" customHeight="1" x14ac:dyDescent="0.25">
      <c r="A17" s="343"/>
      <c r="B17" s="200">
        <v>11</v>
      </c>
      <c r="C17" s="273" t="s">
        <v>261</v>
      </c>
      <c r="D17" s="201" t="s">
        <v>142</v>
      </c>
      <c r="E17" s="202">
        <v>26000</v>
      </c>
      <c r="F17" s="203"/>
      <c r="G17" s="204" t="s">
        <v>262</v>
      </c>
      <c r="H17" s="347"/>
      <c r="J17" s="175">
        <f t="shared" si="1"/>
        <v>26000</v>
      </c>
    </row>
    <row r="18" spans="1:10" ht="12" customHeight="1" x14ac:dyDescent="0.25">
      <c r="A18" s="343"/>
      <c r="B18" s="200">
        <v>12</v>
      </c>
      <c r="C18" s="181" t="s">
        <v>258</v>
      </c>
      <c r="D18" s="201" t="s">
        <v>142</v>
      </c>
      <c r="E18" s="202">
        <v>9500</v>
      </c>
      <c r="F18" s="203">
        <v>4000</v>
      </c>
      <c r="G18" s="204" t="s">
        <v>253</v>
      </c>
      <c r="H18" s="347"/>
      <c r="J18" s="175">
        <f t="shared" si="1"/>
        <v>13500</v>
      </c>
    </row>
    <row r="19" spans="1:10" ht="12" customHeight="1" x14ac:dyDescent="0.25">
      <c r="A19" s="343"/>
      <c r="B19" s="200">
        <v>13</v>
      </c>
      <c r="C19" s="273" t="s">
        <v>263</v>
      </c>
      <c r="D19" s="201" t="s">
        <v>142</v>
      </c>
      <c r="E19" s="202">
        <v>33000</v>
      </c>
      <c r="F19" s="203"/>
      <c r="G19" s="204" t="s">
        <v>264</v>
      </c>
      <c r="H19" s="347"/>
      <c r="J19" s="175">
        <f t="shared" si="1"/>
        <v>33000</v>
      </c>
    </row>
    <row r="20" spans="1:10" ht="12" customHeight="1" x14ac:dyDescent="0.25">
      <c r="A20" s="343"/>
      <c r="B20" s="200">
        <v>14</v>
      </c>
      <c r="C20" s="273"/>
      <c r="D20" s="201"/>
      <c r="E20" s="202"/>
      <c r="F20" s="203"/>
      <c r="G20" s="204"/>
      <c r="H20" s="347"/>
      <c r="J20" s="175"/>
    </row>
    <row r="21" spans="1:10" ht="12" customHeight="1" x14ac:dyDescent="0.25">
      <c r="A21" s="343"/>
      <c r="B21" s="200">
        <v>15</v>
      </c>
      <c r="C21" s="181"/>
      <c r="D21" s="201"/>
      <c r="E21" s="202"/>
      <c r="F21" s="203"/>
      <c r="G21" s="204"/>
      <c r="H21" s="347"/>
      <c r="J21" s="175">
        <f t="shared" si="1"/>
        <v>0</v>
      </c>
    </row>
    <row r="22" spans="1:10" ht="12" customHeight="1" x14ac:dyDescent="0.25">
      <c r="A22" s="343"/>
      <c r="B22" s="200">
        <v>16</v>
      </c>
      <c r="C22" s="181" t="s">
        <v>265</v>
      </c>
      <c r="D22" s="201" t="s">
        <v>266</v>
      </c>
      <c r="E22" s="202">
        <v>33000</v>
      </c>
      <c r="F22" s="203"/>
      <c r="G22" s="204" t="s">
        <v>267</v>
      </c>
      <c r="H22" s="347"/>
      <c r="J22" s="175"/>
    </row>
    <row r="23" spans="1:10" ht="12" customHeight="1" x14ac:dyDescent="0.25">
      <c r="A23" s="343"/>
      <c r="B23" s="200">
        <v>17</v>
      </c>
      <c r="C23" s="273" t="s">
        <v>271</v>
      </c>
      <c r="D23" s="201" t="s">
        <v>272</v>
      </c>
      <c r="E23" s="202">
        <v>49000</v>
      </c>
      <c r="F23" s="203"/>
      <c r="G23" s="204" t="s">
        <v>273</v>
      </c>
      <c r="H23" s="347"/>
      <c r="J23" s="175">
        <f t="shared" si="1"/>
        <v>49000</v>
      </c>
    </row>
    <row r="24" spans="1:10" ht="12" customHeight="1" x14ac:dyDescent="0.25">
      <c r="A24" s="343"/>
      <c r="B24" s="200">
        <v>18</v>
      </c>
      <c r="C24" s="273" t="s">
        <v>274</v>
      </c>
      <c r="D24" s="201" t="s">
        <v>275</v>
      </c>
      <c r="E24" s="203">
        <v>16000</v>
      </c>
      <c r="F24" s="203"/>
      <c r="G24" s="204" t="s">
        <v>276</v>
      </c>
      <c r="H24" s="347"/>
      <c r="J24" s="175">
        <f t="shared" si="1"/>
        <v>16000</v>
      </c>
    </row>
    <row r="25" spans="1:10" ht="12" customHeight="1" x14ac:dyDescent="0.25">
      <c r="A25" s="343"/>
      <c r="B25" s="200">
        <v>19</v>
      </c>
      <c r="C25" s="273" t="s">
        <v>277</v>
      </c>
      <c r="D25" s="201" t="s">
        <v>142</v>
      </c>
      <c r="E25" s="202">
        <v>41500</v>
      </c>
      <c r="F25" s="271">
        <v>4000</v>
      </c>
      <c r="G25" s="204" t="s">
        <v>278</v>
      </c>
      <c r="H25" s="347">
        <v>999999</v>
      </c>
      <c r="J25" s="175">
        <f t="shared" si="1"/>
        <v>45500</v>
      </c>
    </row>
    <row r="26" spans="1:10" ht="12" customHeight="1" x14ac:dyDescent="0.25">
      <c r="A26" s="343"/>
      <c r="B26" s="200">
        <v>20</v>
      </c>
      <c r="C26" s="273" t="s">
        <v>279</v>
      </c>
      <c r="D26" s="201" t="s">
        <v>255</v>
      </c>
      <c r="E26" s="272">
        <v>42000</v>
      </c>
      <c r="F26" s="271">
        <v>16000</v>
      </c>
      <c r="G26" s="204" t="s">
        <v>280</v>
      </c>
      <c r="H26" s="347"/>
      <c r="J26" s="175">
        <f t="shared" si="1"/>
        <v>58000</v>
      </c>
    </row>
    <row r="27" spans="1:10" ht="12" customHeight="1" x14ac:dyDescent="0.25">
      <c r="A27" s="343"/>
      <c r="B27" s="200">
        <v>21</v>
      </c>
      <c r="C27" s="273"/>
      <c r="D27" s="201"/>
      <c r="E27" s="270"/>
      <c r="F27" s="271"/>
      <c r="G27" s="204"/>
      <c r="H27" s="347"/>
      <c r="J27" s="175">
        <f t="shared" si="1"/>
        <v>0</v>
      </c>
    </row>
    <row r="28" spans="1:10" ht="12" customHeight="1" x14ac:dyDescent="0.25">
      <c r="A28" s="343"/>
      <c r="B28" s="200">
        <v>22</v>
      </c>
      <c r="C28" s="273"/>
      <c r="D28" s="201"/>
      <c r="E28" s="203"/>
      <c r="F28" s="271"/>
      <c r="G28" s="204"/>
      <c r="H28" s="347"/>
      <c r="J28" s="175">
        <f t="shared" si="1"/>
        <v>0</v>
      </c>
    </row>
    <row r="29" spans="1:10" ht="12" customHeight="1" x14ac:dyDescent="0.25">
      <c r="A29" s="343"/>
      <c r="B29" s="200">
        <v>23</v>
      </c>
      <c r="C29" s="273" t="s">
        <v>258</v>
      </c>
      <c r="D29" s="201" t="s">
        <v>142</v>
      </c>
      <c r="E29" s="203">
        <v>86500</v>
      </c>
      <c r="F29" s="271">
        <v>4000</v>
      </c>
      <c r="G29" s="204" t="s">
        <v>281</v>
      </c>
      <c r="H29" s="347"/>
      <c r="J29" s="175">
        <f t="shared" si="1"/>
        <v>90500</v>
      </c>
    </row>
    <row r="30" spans="1:10" ht="12" customHeight="1" x14ac:dyDescent="0.25">
      <c r="A30" s="343"/>
      <c r="B30" s="200">
        <v>24</v>
      </c>
      <c r="C30" s="273" t="s">
        <v>271</v>
      </c>
      <c r="D30" s="201" t="s">
        <v>272</v>
      </c>
      <c r="E30" s="203">
        <v>67500</v>
      </c>
      <c r="F30" s="271">
        <v>16000</v>
      </c>
      <c r="G30" s="204" t="s">
        <v>282</v>
      </c>
      <c r="H30" s="347"/>
      <c r="J30" s="175">
        <f t="shared" si="1"/>
        <v>83500</v>
      </c>
    </row>
    <row r="31" spans="1:10" ht="12" customHeight="1" x14ac:dyDescent="0.25">
      <c r="A31" s="343"/>
      <c r="B31" s="200">
        <v>25</v>
      </c>
      <c r="C31" s="181" t="s">
        <v>283</v>
      </c>
      <c r="D31" s="201" t="s">
        <v>142</v>
      </c>
      <c r="E31" s="203">
        <v>70500</v>
      </c>
      <c r="F31" s="204"/>
      <c r="G31" s="204" t="s">
        <v>284</v>
      </c>
      <c r="H31" s="347"/>
      <c r="J31" s="175">
        <f t="shared" si="1"/>
        <v>70500</v>
      </c>
    </row>
    <row r="32" spans="1:10" ht="12" customHeight="1" x14ac:dyDescent="0.25">
      <c r="A32" s="343"/>
      <c r="B32" s="200">
        <v>26</v>
      </c>
      <c r="C32" s="273" t="s">
        <v>285</v>
      </c>
      <c r="D32" s="201" t="s">
        <v>142</v>
      </c>
      <c r="E32" s="202">
        <v>9500</v>
      </c>
      <c r="F32" s="203">
        <v>16000</v>
      </c>
      <c r="G32" s="204" t="s">
        <v>286</v>
      </c>
      <c r="H32" s="347"/>
      <c r="J32" s="175">
        <f t="shared" si="1"/>
        <v>25500</v>
      </c>
    </row>
    <row r="33" spans="1:10" ht="12" customHeight="1" x14ac:dyDescent="0.25">
      <c r="A33" s="343"/>
      <c r="B33" s="200">
        <v>27</v>
      </c>
      <c r="C33" s="273" t="s">
        <v>258</v>
      </c>
      <c r="D33" s="201" t="s">
        <v>142</v>
      </c>
      <c r="E33" s="202">
        <v>80000</v>
      </c>
      <c r="F33" s="203"/>
      <c r="G33" s="204" t="s">
        <v>287</v>
      </c>
      <c r="H33" s="347"/>
      <c r="J33" s="175">
        <f t="shared" si="1"/>
        <v>80000</v>
      </c>
    </row>
    <row r="34" spans="1:10" ht="12" customHeight="1" x14ac:dyDescent="0.25">
      <c r="A34" s="343"/>
      <c r="B34" s="200">
        <v>28</v>
      </c>
      <c r="C34" s="273"/>
      <c r="D34" s="201"/>
      <c r="E34" s="202"/>
      <c r="F34" s="203"/>
      <c r="G34" s="204"/>
      <c r="H34" s="347"/>
      <c r="J34" s="175">
        <f t="shared" ref="J34:J38" si="2">E34+F34</f>
        <v>0</v>
      </c>
    </row>
    <row r="35" spans="1:10" ht="12" customHeight="1" x14ac:dyDescent="0.25">
      <c r="A35" s="343"/>
      <c r="B35" s="200">
        <v>29</v>
      </c>
      <c r="C35" s="273" t="s">
        <v>259</v>
      </c>
      <c r="D35" s="201" t="s">
        <v>142</v>
      </c>
      <c r="E35" s="202">
        <v>7000</v>
      </c>
      <c r="F35" s="203">
        <v>21000</v>
      </c>
      <c r="G35" s="204" t="s">
        <v>288</v>
      </c>
      <c r="H35" s="347"/>
      <c r="J35" s="175">
        <f t="shared" si="2"/>
        <v>28000</v>
      </c>
    </row>
    <row r="36" spans="1:10" ht="12" customHeight="1" x14ac:dyDescent="0.25">
      <c r="A36" s="343"/>
      <c r="B36" s="200">
        <v>30</v>
      </c>
      <c r="C36" s="273" t="s">
        <v>258</v>
      </c>
      <c r="D36" s="201" t="s">
        <v>142</v>
      </c>
      <c r="E36" s="202">
        <v>44500</v>
      </c>
      <c r="F36" s="203">
        <v>17000</v>
      </c>
      <c r="G36" s="204" t="s">
        <v>287</v>
      </c>
      <c r="H36" s="347"/>
      <c r="J36" s="175">
        <f t="shared" si="2"/>
        <v>61500</v>
      </c>
    </row>
    <row r="37" spans="1:10" ht="12" customHeight="1" x14ac:dyDescent="0.25">
      <c r="A37" s="343"/>
      <c r="B37" s="200">
        <v>31</v>
      </c>
      <c r="C37" s="273" t="s">
        <v>289</v>
      </c>
      <c r="D37" s="201" t="s">
        <v>142</v>
      </c>
      <c r="E37" s="202">
        <v>35500</v>
      </c>
      <c r="F37" s="203"/>
      <c r="G37" s="204" t="s">
        <v>290</v>
      </c>
      <c r="H37" s="347"/>
      <c r="J37" s="175">
        <f t="shared" si="2"/>
        <v>35500</v>
      </c>
    </row>
    <row r="38" spans="1:10" ht="12" customHeight="1" x14ac:dyDescent="0.25">
      <c r="A38" s="343"/>
      <c r="B38" s="200"/>
      <c r="C38" s="181"/>
      <c r="D38" s="201"/>
      <c r="E38" s="205"/>
      <c r="F38" s="203"/>
      <c r="G38" s="204"/>
      <c r="H38" s="347"/>
      <c r="J38" s="175">
        <f t="shared" si="2"/>
        <v>0</v>
      </c>
    </row>
    <row r="39" spans="1:10" ht="13" x14ac:dyDescent="0.3">
      <c r="A39" s="343"/>
      <c r="B39" s="34"/>
      <c r="C39" s="344"/>
      <c r="D39" s="345" t="s">
        <v>138</v>
      </c>
      <c r="E39" s="346">
        <f>SUM(E7:E38)</f>
        <v>943000</v>
      </c>
      <c r="F39" s="346">
        <f>SUM(F7:F38)</f>
        <v>134000</v>
      </c>
      <c r="G39" s="344"/>
      <c r="H39" s="347"/>
    </row>
    <row r="40" spans="1:10" ht="5.25" customHeight="1" x14ac:dyDescent="0.25">
      <c r="A40" s="99"/>
      <c r="B40" s="121"/>
      <c r="C40" s="99"/>
      <c r="D40" s="99"/>
      <c r="E40" s="99"/>
      <c r="F40" s="99"/>
      <c r="G40" s="99"/>
      <c r="H40" s="99"/>
    </row>
  </sheetData>
  <pageMargins left="0.5" right="0.5" top="0.75" bottom="0.75" header="0.3" footer="0.3"/>
  <pageSetup paperSize="9" scale="85" orientation="portrait" r:id="rId1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N60"/>
  <sheetViews>
    <sheetView showGridLines="0" topLeftCell="A2" zoomScale="90" zoomScaleNormal="90" workbookViewId="0">
      <selection activeCell="A20" sqref="A20"/>
    </sheetView>
  </sheetViews>
  <sheetFormatPr defaultColWidth="8.81640625" defaultRowHeight="12.5" x14ac:dyDescent="0.25"/>
  <cols>
    <col min="1" max="1" width="10.81640625" customWidth="1"/>
    <col min="2" max="2" width="8.7265625" customWidth="1"/>
    <col min="3" max="3" width="10.81640625" customWidth="1"/>
    <col min="4" max="4" width="15" customWidth="1"/>
    <col min="5" max="5" width="18.1796875" customWidth="1"/>
    <col min="6" max="6" width="10.26953125" customWidth="1"/>
    <col min="7" max="7" width="10.7265625" customWidth="1"/>
    <col min="8" max="8" width="13.453125" customWidth="1"/>
    <col min="9" max="9" width="14.453125" customWidth="1"/>
    <col min="10" max="10" width="9.1796875" customWidth="1"/>
  </cols>
  <sheetData>
    <row r="1" spans="2:10" ht="24" customHeight="1" thickBot="1" x14ac:dyDescent="0.3"/>
    <row r="2" spans="2:10" ht="14.5" x14ac:dyDescent="0.35">
      <c r="B2" s="184"/>
      <c r="C2" s="185"/>
      <c r="D2" s="185"/>
      <c r="E2" s="186"/>
      <c r="F2" s="188"/>
      <c r="G2" s="184"/>
      <c r="H2" s="185"/>
      <c r="I2" s="185"/>
      <c r="J2" s="186"/>
    </row>
    <row r="3" spans="2:10" ht="15" hidden="1" customHeight="1" x14ac:dyDescent="0.35">
      <c r="B3" s="187"/>
      <c r="C3" s="188"/>
      <c r="D3" s="188"/>
      <c r="E3" s="189"/>
      <c r="F3" s="188"/>
      <c r="G3" s="187"/>
      <c r="H3" s="188"/>
      <c r="I3" s="188"/>
      <c r="J3" s="189"/>
    </row>
    <row r="4" spans="2:10" ht="15" hidden="1" customHeight="1" x14ac:dyDescent="0.35">
      <c r="B4" s="187"/>
      <c r="C4" s="188"/>
      <c r="D4" s="188"/>
      <c r="E4" s="189"/>
      <c r="F4" s="188"/>
      <c r="G4" s="187"/>
      <c r="H4" s="188"/>
      <c r="I4" s="188"/>
      <c r="J4" s="189"/>
    </row>
    <row r="5" spans="2:10" ht="15" hidden="1" customHeight="1" x14ac:dyDescent="0.35">
      <c r="B5" s="187"/>
      <c r="C5" s="188"/>
      <c r="D5" s="188"/>
      <c r="E5" s="189"/>
      <c r="F5" s="188"/>
      <c r="G5" s="187"/>
      <c r="H5" s="188"/>
      <c r="I5" s="188"/>
      <c r="J5" s="189"/>
    </row>
    <row r="6" spans="2:10" ht="15" hidden="1" customHeight="1" x14ac:dyDescent="0.35">
      <c r="B6" s="187"/>
      <c r="C6" s="188"/>
      <c r="D6" s="188"/>
      <c r="E6" s="189"/>
      <c r="F6" s="188"/>
      <c r="G6" s="187"/>
      <c r="H6" s="188"/>
      <c r="I6" s="188"/>
      <c r="J6" s="189"/>
    </row>
    <row r="7" spans="2:10" ht="15" hidden="1" customHeight="1" x14ac:dyDescent="0.35">
      <c r="B7" s="187"/>
      <c r="C7" s="188"/>
      <c r="D7" s="188"/>
      <c r="E7" s="189"/>
      <c r="F7" s="188"/>
      <c r="G7" s="187"/>
      <c r="H7" s="188"/>
      <c r="I7" s="188"/>
      <c r="J7" s="189"/>
    </row>
    <row r="8" spans="2:10" ht="15" hidden="1" customHeight="1" x14ac:dyDescent="0.35">
      <c r="B8" s="187"/>
      <c r="C8" s="188"/>
      <c r="D8" s="188"/>
      <c r="E8" s="189"/>
      <c r="F8" s="188"/>
      <c r="G8" s="187"/>
      <c r="H8" s="188"/>
      <c r="I8" s="188"/>
      <c r="J8" s="189"/>
    </row>
    <row r="9" spans="2:10" ht="14.5" x14ac:dyDescent="0.35">
      <c r="B9" s="187"/>
      <c r="C9" s="188"/>
      <c r="D9" s="188"/>
      <c r="E9" s="189"/>
      <c r="F9" s="188"/>
      <c r="G9" s="187"/>
      <c r="H9" s="188"/>
      <c r="I9" s="188"/>
      <c r="J9" s="189"/>
    </row>
    <row r="10" spans="2:10" ht="15" customHeight="1" x14ac:dyDescent="0.35">
      <c r="B10" s="187"/>
      <c r="C10" s="458" t="s">
        <v>291</v>
      </c>
      <c r="D10" s="458"/>
      <c r="E10" s="189"/>
      <c r="F10" s="188"/>
      <c r="G10" s="187"/>
      <c r="H10" s="458">
        <v>10</v>
      </c>
      <c r="I10" s="458"/>
      <c r="J10" s="189"/>
    </row>
    <row r="11" spans="2:10" ht="15" customHeight="1" x14ac:dyDescent="0.35">
      <c r="B11" s="187"/>
      <c r="C11" s="458"/>
      <c r="D11" s="458"/>
      <c r="E11" s="189"/>
      <c r="F11" s="188"/>
      <c r="G11" s="187"/>
      <c r="H11" s="458"/>
      <c r="I11" s="458"/>
      <c r="J11" s="189"/>
    </row>
    <row r="12" spans="2:10" ht="15" customHeight="1" x14ac:dyDescent="0.35">
      <c r="B12" s="187"/>
      <c r="C12" s="458"/>
      <c r="D12" s="458"/>
      <c r="E12" s="189"/>
      <c r="F12" s="188"/>
      <c r="G12" s="187"/>
      <c r="H12" s="458"/>
      <c r="I12" s="458"/>
      <c r="J12" s="189"/>
    </row>
    <row r="13" spans="2:10" ht="15" customHeight="1" x14ac:dyDescent="0.35">
      <c r="B13" s="187"/>
      <c r="C13" s="458"/>
      <c r="D13" s="458"/>
      <c r="E13" s="189"/>
      <c r="F13" s="188"/>
      <c r="G13" s="187"/>
      <c r="H13" s="458"/>
      <c r="I13" s="458"/>
      <c r="J13" s="189"/>
    </row>
    <row r="14" spans="2:10" ht="14.5" x14ac:dyDescent="0.35">
      <c r="B14" s="187"/>
      <c r="C14" s="188"/>
      <c r="D14" s="188"/>
      <c r="E14" s="189"/>
      <c r="F14" s="188"/>
      <c r="G14" s="187"/>
      <c r="H14" s="188"/>
      <c r="I14" s="188"/>
      <c r="J14" s="189"/>
    </row>
    <row r="15" spans="2:10" ht="14.5" x14ac:dyDescent="0.35">
      <c r="B15" s="187"/>
      <c r="C15" s="188"/>
      <c r="D15" s="188"/>
      <c r="E15" s="189"/>
      <c r="F15" s="188"/>
      <c r="G15" s="187"/>
      <c r="H15" s="188"/>
      <c r="I15" s="188"/>
      <c r="J15" s="189"/>
    </row>
    <row r="16" spans="2:10" ht="23.25" customHeight="1" thickBot="1" x14ac:dyDescent="0.4">
      <c r="B16" s="193"/>
      <c r="C16" s="194"/>
      <c r="D16" s="194"/>
      <c r="E16" s="195"/>
      <c r="F16" s="188"/>
      <c r="G16" s="187"/>
      <c r="H16" s="188"/>
      <c r="I16" s="188"/>
      <c r="J16" s="189"/>
    </row>
    <row r="17" spans="2:14" ht="14.5" x14ac:dyDescent="0.35">
      <c r="B17" s="443"/>
      <c r="C17" s="444"/>
      <c r="D17" s="444"/>
      <c r="E17" s="445"/>
      <c r="F17" s="350"/>
      <c r="G17" s="443"/>
      <c r="H17" s="444"/>
      <c r="I17" s="444"/>
      <c r="J17" s="445"/>
    </row>
    <row r="18" spans="2:14" ht="14.5" x14ac:dyDescent="0.35">
      <c r="B18" s="190" t="s">
        <v>151</v>
      </c>
      <c r="C18" s="191"/>
      <c r="D18" s="188"/>
      <c r="E18" s="189"/>
      <c r="F18" s="188"/>
      <c r="G18" s="438" t="s">
        <v>151</v>
      </c>
      <c r="H18" s="439"/>
      <c r="I18" s="192"/>
      <c r="J18" s="189"/>
    </row>
    <row r="19" spans="2:14" ht="15" thickBot="1" x14ac:dyDescent="0.4">
      <c r="B19" s="196" t="s">
        <v>154</v>
      </c>
      <c r="C19" s="197"/>
      <c r="D19" s="194"/>
      <c r="E19" s="195"/>
      <c r="F19" s="188"/>
      <c r="G19" s="436" t="s">
        <v>155</v>
      </c>
      <c r="H19" s="437"/>
      <c r="I19" s="348"/>
      <c r="J19" s="195"/>
    </row>
    <row r="20" spans="2:14" ht="21" customHeight="1" thickBot="1" x14ac:dyDescent="0.3"/>
    <row r="21" spans="2:14" ht="14.5" x14ac:dyDescent="0.35">
      <c r="B21" s="184"/>
      <c r="C21" s="185"/>
      <c r="D21" s="185"/>
      <c r="E21" s="186"/>
      <c r="F21" s="188"/>
      <c r="G21" s="184"/>
      <c r="H21" s="185"/>
      <c r="I21" s="185"/>
      <c r="J21" s="186"/>
    </row>
    <row r="22" spans="2:14" ht="14.5" x14ac:dyDescent="0.35">
      <c r="B22" s="187"/>
      <c r="C22" s="188"/>
      <c r="D22" s="188"/>
      <c r="E22" s="189"/>
      <c r="F22" s="188"/>
      <c r="G22" s="187"/>
      <c r="H22" s="188"/>
      <c r="I22" s="188"/>
      <c r="J22" s="189"/>
    </row>
    <row r="23" spans="2:14" ht="14.5" x14ac:dyDescent="0.35">
      <c r="B23" s="187"/>
      <c r="C23" s="188"/>
      <c r="D23" s="188"/>
      <c r="E23" s="189"/>
      <c r="F23" s="188"/>
      <c r="G23" s="187"/>
      <c r="H23" s="188"/>
      <c r="I23" s="188"/>
      <c r="J23" s="189"/>
      <c r="N23" s="15"/>
    </row>
    <row r="24" spans="2:14" ht="15" customHeight="1" x14ac:dyDescent="0.35">
      <c r="B24" s="187"/>
      <c r="C24" s="459" t="s">
        <v>322</v>
      </c>
      <c r="D24" s="459"/>
      <c r="E24" s="189"/>
      <c r="F24" s="188"/>
      <c r="G24" s="187"/>
      <c r="H24" s="458">
        <v>12</v>
      </c>
      <c r="I24" s="458"/>
      <c r="J24" s="189"/>
    </row>
    <row r="25" spans="2:14" ht="15" customHeight="1" x14ac:dyDescent="0.35">
      <c r="B25" s="187"/>
      <c r="C25" s="459"/>
      <c r="D25" s="459"/>
      <c r="E25" s="189"/>
      <c r="F25" s="188"/>
      <c r="G25" s="187"/>
      <c r="H25" s="458"/>
      <c r="I25" s="458"/>
      <c r="J25" s="189"/>
    </row>
    <row r="26" spans="2:14" ht="15" customHeight="1" x14ac:dyDescent="0.35">
      <c r="B26" s="187"/>
      <c r="C26" s="459"/>
      <c r="D26" s="459"/>
      <c r="E26" s="189"/>
      <c r="F26" s="188"/>
      <c r="G26" s="187"/>
      <c r="H26" s="458"/>
      <c r="I26" s="458"/>
      <c r="J26" s="189"/>
    </row>
    <row r="27" spans="2:14" ht="14.5" x14ac:dyDescent="0.35">
      <c r="B27" s="187"/>
      <c r="C27" s="188"/>
      <c r="D27" s="188"/>
      <c r="E27" s="189"/>
      <c r="F27" s="188"/>
      <c r="G27" s="187"/>
      <c r="H27" s="351"/>
      <c r="I27" s="351"/>
      <c r="J27" s="189"/>
    </row>
    <row r="28" spans="2:14" ht="14.5" x14ac:dyDescent="0.35">
      <c r="B28" s="187"/>
      <c r="C28" s="188"/>
      <c r="D28" s="188"/>
      <c r="E28" s="189"/>
      <c r="F28" s="188"/>
      <c r="G28" s="187"/>
      <c r="H28" s="188"/>
      <c r="I28" s="188"/>
      <c r="J28" s="189"/>
    </row>
    <row r="29" spans="2:14" ht="28.5" customHeight="1" thickBot="1" x14ac:dyDescent="0.4">
      <c r="B29" s="187"/>
      <c r="C29" s="188"/>
      <c r="D29" s="188"/>
      <c r="E29" s="189"/>
      <c r="F29" s="188"/>
      <c r="G29" s="187"/>
      <c r="H29" s="188"/>
      <c r="I29" s="188"/>
      <c r="J29" s="189"/>
    </row>
    <row r="30" spans="2:14" ht="14.5" x14ac:dyDescent="0.35">
      <c r="B30" s="443"/>
      <c r="C30" s="444"/>
      <c r="D30" s="444"/>
      <c r="E30" s="445"/>
      <c r="F30" s="350"/>
      <c r="G30" s="443"/>
      <c r="H30" s="444"/>
      <c r="I30" s="444"/>
      <c r="J30" s="445"/>
    </row>
    <row r="31" spans="2:14" ht="14.5" x14ac:dyDescent="0.35">
      <c r="B31" s="190" t="s">
        <v>151</v>
      </c>
      <c r="C31" s="191"/>
      <c r="D31" s="188"/>
      <c r="E31" s="189"/>
      <c r="F31" s="188"/>
      <c r="G31" s="438" t="s">
        <v>151</v>
      </c>
      <c r="H31" s="439"/>
      <c r="I31" s="192"/>
      <c r="J31" s="189"/>
    </row>
    <row r="32" spans="2:14" ht="15" thickBot="1" x14ac:dyDescent="0.4">
      <c r="B32" s="196" t="s">
        <v>154</v>
      </c>
      <c r="C32" s="197"/>
      <c r="D32" s="194"/>
      <c r="E32" s="195"/>
      <c r="F32" s="188"/>
      <c r="G32" s="436" t="s">
        <v>155</v>
      </c>
      <c r="H32" s="437"/>
      <c r="I32" s="348"/>
      <c r="J32" s="195"/>
    </row>
    <row r="33" spans="2:10" ht="22.5" customHeight="1" thickBot="1" x14ac:dyDescent="0.3"/>
    <row r="34" spans="2:10" ht="14.5" x14ac:dyDescent="0.35">
      <c r="B34" s="184"/>
      <c r="C34" s="185"/>
      <c r="D34" s="185"/>
      <c r="E34" s="186"/>
      <c r="F34" s="188"/>
      <c r="G34" s="184"/>
      <c r="H34" s="185"/>
      <c r="I34" s="185"/>
      <c r="J34" s="186"/>
    </row>
    <row r="35" spans="2:10" ht="14.5" x14ac:dyDescent="0.35">
      <c r="B35" s="187"/>
      <c r="C35" s="188"/>
      <c r="D35" s="188"/>
      <c r="E35" s="189"/>
      <c r="F35" s="188"/>
      <c r="G35" s="187"/>
      <c r="H35" s="188"/>
      <c r="I35" s="188"/>
      <c r="J35" s="189"/>
    </row>
    <row r="36" spans="2:10" ht="15" customHeight="1" x14ac:dyDescent="0.35">
      <c r="B36" s="187"/>
      <c r="C36" s="188"/>
      <c r="D36" s="188"/>
      <c r="E36" s="189"/>
      <c r="F36" s="188"/>
      <c r="G36" s="187"/>
      <c r="H36" s="188"/>
      <c r="I36" s="188"/>
      <c r="J36" s="189"/>
    </row>
    <row r="37" spans="2:10" ht="15" customHeight="1" x14ac:dyDescent="0.35">
      <c r="B37" s="187"/>
      <c r="C37" s="458">
        <v>13</v>
      </c>
      <c r="D37" s="458"/>
      <c r="E37" s="189"/>
      <c r="F37" s="188"/>
      <c r="G37" s="187"/>
      <c r="H37" s="458">
        <v>14</v>
      </c>
      <c r="I37" s="458"/>
      <c r="J37" s="189"/>
    </row>
    <row r="38" spans="2:10" ht="15" customHeight="1" x14ac:dyDescent="0.35">
      <c r="B38" s="187"/>
      <c r="C38" s="458"/>
      <c r="D38" s="458"/>
      <c r="E38" s="189"/>
      <c r="F38" s="188"/>
      <c r="G38" s="187"/>
      <c r="H38" s="458"/>
      <c r="I38" s="458"/>
      <c r="J38" s="189"/>
    </row>
    <row r="39" spans="2:10" ht="15" customHeight="1" x14ac:dyDescent="0.35">
      <c r="B39" s="187"/>
      <c r="C39" s="458"/>
      <c r="D39" s="458"/>
      <c r="E39" s="189"/>
      <c r="F39" s="188"/>
      <c r="G39" s="187"/>
      <c r="H39" s="458"/>
      <c r="I39" s="458"/>
      <c r="J39" s="189"/>
    </row>
    <row r="40" spans="2:10" ht="14.5" x14ac:dyDescent="0.35">
      <c r="B40" s="187"/>
      <c r="C40" s="188"/>
      <c r="D40" s="188"/>
      <c r="E40" s="189"/>
      <c r="F40" s="188"/>
      <c r="G40" s="187"/>
      <c r="H40" s="188"/>
      <c r="I40" s="188"/>
      <c r="J40" s="189"/>
    </row>
    <row r="41" spans="2:10" ht="14.5" x14ac:dyDescent="0.35">
      <c r="B41" s="187"/>
      <c r="C41" s="188"/>
      <c r="D41" s="188"/>
      <c r="E41" s="189"/>
      <c r="F41" s="188"/>
      <c r="G41" s="187"/>
      <c r="H41" s="188"/>
      <c r="I41" s="188"/>
      <c r="J41" s="189"/>
    </row>
    <row r="42" spans="2:10" ht="15" thickBot="1" x14ac:dyDescent="0.4">
      <c r="B42" s="187"/>
      <c r="C42" s="188"/>
      <c r="D42" s="188"/>
      <c r="E42" s="189"/>
      <c r="F42" s="188"/>
      <c r="G42" s="187"/>
      <c r="H42" s="188"/>
      <c r="I42" s="188"/>
      <c r="J42" s="189"/>
    </row>
    <row r="43" spans="2:10" ht="14.5" x14ac:dyDescent="0.35">
      <c r="B43" s="443"/>
      <c r="C43" s="444"/>
      <c r="D43" s="444"/>
      <c r="E43" s="445"/>
      <c r="F43" s="350"/>
      <c r="G43" s="443"/>
      <c r="H43" s="444"/>
      <c r="I43" s="444"/>
      <c r="J43" s="445"/>
    </row>
    <row r="44" spans="2:10" ht="14.5" x14ac:dyDescent="0.35">
      <c r="B44" s="190" t="s">
        <v>151</v>
      </c>
      <c r="C44" s="191"/>
      <c r="D44" s="188"/>
      <c r="E44" s="189"/>
      <c r="F44" s="188"/>
      <c r="G44" s="438" t="s">
        <v>151</v>
      </c>
      <c r="H44" s="439"/>
      <c r="I44" s="192"/>
      <c r="J44" s="189"/>
    </row>
    <row r="45" spans="2:10" ht="15" thickBot="1" x14ac:dyDescent="0.4">
      <c r="B45" s="196" t="s">
        <v>154</v>
      </c>
      <c r="C45" s="197"/>
      <c r="D45" s="194"/>
      <c r="E45" s="195"/>
      <c r="F45" s="188"/>
      <c r="G45" s="436" t="s">
        <v>155</v>
      </c>
      <c r="H45" s="437"/>
      <c r="I45" s="348"/>
      <c r="J45" s="195"/>
    </row>
    <row r="46" spans="2:10" ht="22.5" customHeight="1" thickBot="1" x14ac:dyDescent="0.3"/>
    <row r="47" spans="2:10" ht="14.5" x14ac:dyDescent="0.35">
      <c r="B47" s="184"/>
      <c r="C47" s="185"/>
      <c r="D47" s="185"/>
      <c r="E47" s="186"/>
      <c r="F47" s="188"/>
      <c r="G47" s="184"/>
      <c r="H47" s="185"/>
      <c r="I47" s="185"/>
      <c r="J47" s="186"/>
    </row>
    <row r="48" spans="2:10" ht="14.5" x14ac:dyDescent="0.35">
      <c r="B48" s="187"/>
      <c r="C48" s="188"/>
      <c r="D48" s="188"/>
      <c r="E48" s="189"/>
      <c r="F48" s="188"/>
      <c r="G48" s="187"/>
      <c r="H48" s="188"/>
      <c r="I48" s="188"/>
      <c r="J48" s="189"/>
    </row>
    <row r="49" spans="2:10" ht="14.5" x14ac:dyDescent="0.35">
      <c r="B49" s="187"/>
      <c r="C49" s="188"/>
      <c r="D49" s="188"/>
      <c r="E49" s="189"/>
      <c r="F49" s="188"/>
      <c r="G49" s="187"/>
      <c r="H49" s="188"/>
      <c r="I49" s="188"/>
      <c r="J49" s="189"/>
    </row>
    <row r="50" spans="2:10" ht="15" customHeight="1" x14ac:dyDescent="0.35">
      <c r="B50" s="187"/>
      <c r="C50" s="458" t="s">
        <v>322</v>
      </c>
      <c r="D50" s="458"/>
      <c r="E50" s="189"/>
      <c r="F50" s="188"/>
      <c r="G50" s="187"/>
      <c r="H50" s="458" t="s">
        <v>291</v>
      </c>
      <c r="I50" s="458"/>
      <c r="J50" s="189"/>
    </row>
    <row r="51" spans="2:10" ht="15" customHeight="1" x14ac:dyDescent="0.35">
      <c r="B51" s="187"/>
      <c r="C51" s="458"/>
      <c r="D51" s="458"/>
      <c r="E51" s="189"/>
      <c r="F51" s="188"/>
      <c r="G51" s="187"/>
      <c r="H51" s="458"/>
      <c r="I51" s="458"/>
      <c r="J51" s="189"/>
    </row>
    <row r="52" spans="2:10" ht="15" customHeight="1" x14ac:dyDescent="0.35">
      <c r="B52" s="187"/>
      <c r="C52" s="458"/>
      <c r="D52" s="458"/>
      <c r="E52" s="189"/>
      <c r="F52" s="188"/>
      <c r="G52" s="187"/>
      <c r="H52" s="458"/>
      <c r="I52" s="458"/>
      <c r="J52" s="189"/>
    </row>
    <row r="53" spans="2:10" ht="14.5" x14ac:dyDescent="0.35">
      <c r="B53" s="187"/>
      <c r="C53" s="188"/>
      <c r="D53" s="188"/>
      <c r="E53" s="189"/>
      <c r="F53" s="188"/>
      <c r="G53" s="187"/>
      <c r="H53" s="188"/>
      <c r="I53" s="188"/>
      <c r="J53" s="189"/>
    </row>
    <row r="54" spans="2:10" ht="14.5" x14ac:dyDescent="0.35">
      <c r="B54" s="187"/>
      <c r="C54" s="188"/>
      <c r="D54" s="188"/>
      <c r="E54" s="189"/>
      <c r="F54" s="188"/>
      <c r="G54" s="187"/>
      <c r="H54" s="188"/>
      <c r="I54" s="188"/>
      <c r="J54" s="189"/>
    </row>
    <row r="55" spans="2:10" ht="15" thickBot="1" x14ac:dyDescent="0.4">
      <c r="B55" s="187"/>
      <c r="C55" s="188"/>
      <c r="D55" s="188"/>
      <c r="E55" s="189"/>
      <c r="F55" s="188"/>
      <c r="G55" s="187"/>
      <c r="H55" s="188"/>
      <c r="I55" s="188"/>
      <c r="J55" s="189"/>
    </row>
    <row r="56" spans="2:10" ht="14.5" x14ac:dyDescent="0.35">
      <c r="B56" s="443"/>
      <c r="C56" s="444"/>
      <c r="D56" s="444"/>
      <c r="E56" s="445"/>
      <c r="F56" s="350"/>
      <c r="G56" s="443"/>
      <c r="H56" s="444"/>
      <c r="I56" s="444"/>
      <c r="J56" s="445"/>
    </row>
    <row r="57" spans="2:10" ht="14.5" x14ac:dyDescent="0.35">
      <c r="B57" s="190" t="s">
        <v>151</v>
      </c>
      <c r="C57" s="191"/>
      <c r="D57" s="188"/>
      <c r="E57" s="189"/>
      <c r="F57" s="188"/>
      <c r="G57" s="190" t="s">
        <v>151</v>
      </c>
      <c r="H57" s="191"/>
      <c r="I57" s="188"/>
      <c r="J57" s="189"/>
    </row>
    <row r="58" spans="2:10" ht="15" thickBot="1" x14ac:dyDescent="0.4">
      <c r="B58" s="196" t="s">
        <v>154</v>
      </c>
      <c r="C58" s="197"/>
      <c r="D58" s="194"/>
      <c r="E58" s="195"/>
      <c r="F58" s="188"/>
      <c r="G58" s="196" t="s">
        <v>154</v>
      </c>
      <c r="H58" s="197"/>
      <c r="I58" s="194"/>
      <c r="J58" s="195"/>
    </row>
    <row r="59" spans="2:10" ht="14.5" x14ac:dyDescent="0.35">
      <c r="B59" s="352"/>
      <c r="C59" s="191"/>
      <c r="D59" s="188"/>
      <c r="E59" s="188"/>
      <c r="F59" s="188"/>
      <c r="G59" s="349"/>
      <c r="H59" s="349"/>
      <c r="I59" s="192"/>
      <c r="J59" s="188"/>
    </row>
    <row r="60" spans="2:10" ht="9.75" customHeight="1" x14ac:dyDescent="0.25"/>
  </sheetData>
  <mergeCells count="22">
    <mergeCell ref="C50:D52"/>
    <mergeCell ref="H50:I52"/>
    <mergeCell ref="B56:E56"/>
    <mergeCell ref="G56:J56"/>
    <mergeCell ref="C37:D39"/>
    <mergeCell ref="H37:I39"/>
    <mergeCell ref="B43:E43"/>
    <mergeCell ref="G43:J43"/>
    <mergeCell ref="G44:H44"/>
    <mergeCell ref="G45:H45"/>
    <mergeCell ref="G32:H32"/>
    <mergeCell ref="C10:D13"/>
    <mergeCell ref="H10:I13"/>
    <mergeCell ref="B17:E17"/>
    <mergeCell ref="G17:J17"/>
    <mergeCell ref="G18:H18"/>
    <mergeCell ref="G19:H19"/>
    <mergeCell ref="C24:D26"/>
    <mergeCell ref="H24:I26"/>
    <mergeCell ref="B30:E30"/>
    <mergeCell ref="G30:J30"/>
    <mergeCell ref="G31:H31"/>
  </mergeCells>
  <pageMargins left="0.7" right="0.7" top="0.75" bottom="0.75" header="0.3" footer="0.3"/>
  <pageSetup paperSize="9" scale="80" orientation="portrait" r:id="rId1"/>
  <colBreaks count="1" manualBreakCount="1">
    <brk id="13" max="6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N60"/>
  <sheetViews>
    <sheetView showGridLines="0" topLeftCell="A47" zoomScale="90" zoomScaleNormal="90" workbookViewId="0">
      <selection activeCell="A20" sqref="A20"/>
    </sheetView>
  </sheetViews>
  <sheetFormatPr defaultColWidth="8.81640625" defaultRowHeight="12.5" x14ac:dyDescent="0.25"/>
  <cols>
    <col min="1" max="1" width="10.81640625" customWidth="1"/>
    <col min="2" max="2" width="8.7265625" customWidth="1"/>
    <col min="3" max="3" width="10.81640625" customWidth="1"/>
    <col min="4" max="4" width="15" customWidth="1"/>
    <col min="5" max="5" width="18.1796875" customWidth="1"/>
    <col min="6" max="6" width="10.26953125" customWidth="1"/>
    <col min="7" max="7" width="10.7265625" customWidth="1"/>
    <col min="8" max="8" width="13.453125" customWidth="1"/>
    <col min="9" max="9" width="14.453125" customWidth="1"/>
    <col min="10" max="10" width="9.1796875" customWidth="1"/>
  </cols>
  <sheetData>
    <row r="1" spans="2:10" ht="24" customHeight="1" thickBot="1" x14ac:dyDescent="0.3"/>
    <row r="2" spans="2:10" ht="14.5" x14ac:dyDescent="0.35">
      <c r="B2" s="184"/>
      <c r="C2" s="185"/>
      <c r="D2" s="185"/>
      <c r="E2" s="186"/>
      <c r="F2" s="188"/>
      <c r="G2" s="184"/>
      <c r="H2" s="185"/>
      <c r="I2" s="185"/>
      <c r="J2" s="186"/>
    </row>
    <row r="3" spans="2:10" ht="15" hidden="1" customHeight="1" x14ac:dyDescent="0.35">
      <c r="B3" s="187"/>
      <c r="C3" s="188"/>
      <c r="D3" s="188"/>
      <c r="E3" s="189"/>
      <c r="F3" s="188"/>
      <c r="G3" s="187"/>
      <c r="H3" s="188"/>
      <c r="I3" s="188"/>
      <c r="J3" s="189"/>
    </row>
    <row r="4" spans="2:10" ht="15" hidden="1" customHeight="1" x14ac:dyDescent="0.35">
      <c r="B4" s="187"/>
      <c r="C4" s="188"/>
      <c r="D4" s="188"/>
      <c r="E4" s="189"/>
      <c r="F4" s="188"/>
      <c r="G4" s="187"/>
      <c r="H4" s="188"/>
      <c r="I4" s="188"/>
      <c r="J4" s="189"/>
    </row>
    <row r="5" spans="2:10" ht="15" hidden="1" customHeight="1" x14ac:dyDescent="0.35">
      <c r="B5" s="187"/>
      <c r="C5" s="188"/>
      <c r="D5" s="188"/>
      <c r="E5" s="189"/>
      <c r="F5" s="188"/>
      <c r="G5" s="187"/>
      <c r="H5" s="188"/>
      <c r="I5" s="188"/>
      <c r="J5" s="189"/>
    </row>
    <row r="6" spans="2:10" ht="15" hidden="1" customHeight="1" x14ac:dyDescent="0.35">
      <c r="B6" s="187"/>
      <c r="C6" s="188"/>
      <c r="D6" s="188"/>
      <c r="E6" s="189"/>
      <c r="F6" s="188"/>
      <c r="G6" s="187"/>
      <c r="H6" s="188"/>
      <c r="I6" s="188"/>
      <c r="J6" s="189"/>
    </row>
    <row r="7" spans="2:10" ht="15" hidden="1" customHeight="1" x14ac:dyDescent="0.35">
      <c r="B7" s="187"/>
      <c r="C7" s="188"/>
      <c r="D7" s="188"/>
      <c r="E7" s="189"/>
      <c r="F7" s="188"/>
      <c r="G7" s="187"/>
      <c r="H7" s="188"/>
      <c r="I7" s="188"/>
      <c r="J7" s="189"/>
    </row>
    <row r="8" spans="2:10" ht="15" hidden="1" customHeight="1" x14ac:dyDescent="0.35">
      <c r="B8" s="187"/>
      <c r="C8" s="188"/>
      <c r="D8" s="188"/>
      <c r="E8" s="189"/>
      <c r="F8" s="188"/>
      <c r="G8" s="187"/>
      <c r="H8" s="188"/>
      <c r="I8" s="188"/>
      <c r="J8" s="189"/>
    </row>
    <row r="9" spans="2:10" ht="14.5" x14ac:dyDescent="0.35">
      <c r="B9" s="187"/>
      <c r="C9" s="188"/>
      <c r="D9" s="188"/>
      <c r="E9" s="189"/>
      <c r="F9" s="188"/>
      <c r="G9" s="187"/>
      <c r="H9" s="188"/>
      <c r="I9" s="188"/>
      <c r="J9" s="189"/>
    </row>
    <row r="10" spans="2:10" ht="15" customHeight="1" x14ac:dyDescent="0.35">
      <c r="B10" s="187"/>
      <c r="C10" s="458">
        <v>17</v>
      </c>
      <c r="D10" s="458"/>
      <c r="E10" s="189"/>
      <c r="F10" s="188"/>
      <c r="G10" s="187"/>
      <c r="H10" s="458">
        <v>18</v>
      </c>
      <c r="I10" s="458"/>
      <c r="J10" s="189"/>
    </row>
    <row r="11" spans="2:10" ht="15" customHeight="1" x14ac:dyDescent="0.35">
      <c r="B11" s="187"/>
      <c r="C11" s="458"/>
      <c r="D11" s="458"/>
      <c r="E11" s="189"/>
      <c r="F11" s="188"/>
      <c r="G11" s="187"/>
      <c r="H11" s="458"/>
      <c r="I11" s="458"/>
      <c r="J11" s="189"/>
    </row>
    <row r="12" spans="2:10" ht="15" customHeight="1" x14ac:dyDescent="0.35">
      <c r="B12" s="187"/>
      <c r="C12" s="458"/>
      <c r="D12" s="458"/>
      <c r="E12" s="189"/>
      <c r="F12" s="188"/>
      <c r="G12" s="187"/>
      <c r="H12" s="458"/>
      <c r="I12" s="458"/>
      <c r="J12" s="189"/>
    </row>
    <row r="13" spans="2:10" ht="15" customHeight="1" x14ac:dyDescent="0.35">
      <c r="B13" s="187"/>
      <c r="C13" s="458"/>
      <c r="D13" s="458"/>
      <c r="E13" s="189"/>
      <c r="F13" s="188"/>
      <c r="G13" s="187"/>
      <c r="H13" s="458"/>
      <c r="I13" s="458"/>
      <c r="J13" s="189"/>
    </row>
    <row r="14" spans="2:10" ht="14.5" x14ac:dyDescent="0.35">
      <c r="B14" s="187"/>
      <c r="C14" s="188"/>
      <c r="D14" s="188"/>
      <c r="E14" s="189"/>
      <c r="F14" s="188"/>
      <c r="G14" s="187"/>
      <c r="H14" s="188"/>
      <c r="I14" s="188"/>
      <c r="J14" s="189"/>
    </row>
    <row r="15" spans="2:10" ht="14.5" x14ac:dyDescent="0.35">
      <c r="B15" s="187"/>
      <c r="C15" s="188"/>
      <c r="D15" s="188"/>
      <c r="E15" s="189"/>
      <c r="F15" s="188"/>
      <c r="G15" s="187"/>
      <c r="H15" s="188"/>
      <c r="I15" s="188"/>
      <c r="J15" s="189"/>
    </row>
    <row r="16" spans="2:10" ht="23.25" customHeight="1" thickBot="1" x14ac:dyDescent="0.4">
      <c r="B16" s="193"/>
      <c r="C16" s="194"/>
      <c r="D16" s="194"/>
      <c r="E16" s="195"/>
      <c r="F16" s="188"/>
      <c r="G16" s="187"/>
      <c r="H16" s="188"/>
      <c r="I16" s="188"/>
      <c r="J16" s="189"/>
    </row>
    <row r="17" spans="2:14" ht="14.5" x14ac:dyDescent="0.35">
      <c r="B17" s="443"/>
      <c r="C17" s="444"/>
      <c r="D17" s="444"/>
      <c r="E17" s="445"/>
      <c r="F17" s="350"/>
      <c r="G17" s="443"/>
      <c r="H17" s="444"/>
      <c r="I17" s="444"/>
      <c r="J17" s="445"/>
    </row>
    <row r="18" spans="2:14" ht="14.5" x14ac:dyDescent="0.35">
      <c r="B18" s="190" t="s">
        <v>151</v>
      </c>
      <c r="C18" s="191"/>
      <c r="D18" s="188"/>
      <c r="E18" s="189"/>
      <c r="F18" s="188"/>
      <c r="G18" s="438" t="s">
        <v>151</v>
      </c>
      <c r="H18" s="439"/>
      <c r="I18" s="192"/>
      <c r="J18" s="189"/>
    </row>
    <row r="19" spans="2:14" ht="15" thickBot="1" x14ac:dyDescent="0.4">
      <c r="B19" s="196" t="s">
        <v>154</v>
      </c>
      <c r="C19" s="197"/>
      <c r="D19" s="194"/>
      <c r="E19" s="195"/>
      <c r="F19" s="188"/>
      <c r="G19" s="436" t="s">
        <v>155</v>
      </c>
      <c r="H19" s="437"/>
      <c r="I19" s="348"/>
      <c r="J19" s="195"/>
    </row>
    <row r="20" spans="2:14" ht="20.25" customHeight="1" thickBot="1" x14ac:dyDescent="0.3"/>
    <row r="21" spans="2:14" ht="14.5" x14ac:dyDescent="0.35">
      <c r="B21" s="184"/>
      <c r="C21" s="185"/>
      <c r="D21" s="185"/>
      <c r="E21" s="186"/>
      <c r="F21" s="188"/>
      <c r="G21" s="184"/>
      <c r="H21" s="185"/>
      <c r="I21" s="185"/>
      <c r="J21" s="186"/>
    </row>
    <row r="22" spans="2:14" ht="14.5" x14ac:dyDescent="0.35">
      <c r="B22" s="187"/>
      <c r="C22" s="188"/>
      <c r="D22" s="188"/>
      <c r="E22" s="189"/>
      <c r="F22" s="188"/>
      <c r="G22" s="187"/>
      <c r="H22" s="188"/>
      <c r="I22" s="188"/>
      <c r="J22" s="189"/>
    </row>
    <row r="23" spans="2:14" ht="14.5" x14ac:dyDescent="0.35">
      <c r="B23" s="187"/>
      <c r="C23" s="188"/>
      <c r="D23" s="188"/>
      <c r="E23" s="189"/>
      <c r="F23" s="188"/>
      <c r="G23" s="187"/>
      <c r="H23" s="188"/>
      <c r="I23" s="188"/>
      <c r="J23" s="189"/>
      <c r="N23" s="15"/>
    </row>
    <row r="24" spans="2:14" ht="15" customHeight="1" x14ac:dyDescent="0.35">
      <c r="B24" s="187"/>
      <c r="C24" s="459">
        <v>19</v>
      </c>
      <c r="D24" s="459"/>
      <c r="E24" s="189"/>
      <c r="F24" s="188"/>
      <c r="G24" s="187"/>
      <c r="H24" s="458">
        <v>20</v>
      </c>
      <c r="I24" s="458"/>
      <c r="J24" s="189"/>
    </row>
    <row r="25" spans="2:14" ht="15" customHeight="1" x14ac:dyDescent="0.35">
      <c r="B25" s="187"/>
      <c r="C25" s="459"/>
      <c r="D25" s="459"/>
      <c r="E25" s="189"/>
      <c r="F25" s="188"/>
      <c r="G25" s="187"/>
      <c r="H25" s="458"/>
      <c r="I25" s="458"/>
      <c r="J25" s="189"/>
    </row>
    <row r="26" spans="2:14" ht="15" customHeight="1" x14ac:dyDescent="0.35">
      <c r="B26" s="187"/>
      <c r="C26" s="459"/>
      <c r="D26" s="459"/>
      <c r="E26" s="189"/>
      <c r="F26" s="188"/>
      <c r="G26" s="187"/>
      <c r="H26" s="458"/>
      <c r="I26" s="458"/>
      <c r="J26" s="189"/>
    </row>
    <row r="27" spans="2:14" ht="14.5" x14ac:dyDescent="0.35">
      <c r="B27" s="187"/>
      <c r="C27" s="188"/>
      <c r="D27" s="188"/>
      <c r="E27" s="189"/>
      <c r="F27" s="188"/>
      <c r="G27" s="187"/>
      <c r="H27" s="351"/>
      <c r="I27" s="351"/>
      <c r="J27" s="189"/>
    </row>
    <row r="28" spans="2:14" ht="14.5" x14ac:dyDescent="0.35">
      <c r="B28" s="187"/>
      <c r="C28" s="188"/>
      <c r="D28" s="188"/>
      <c r="E28" s="189"/>
      <c r="F28" s="188"/>
      <c r="G28" s="187"/>
      <c r="H28" s="188"/>
      <c r="I28" s="188"/>
      <c r="J28" s="189"/>
    </row>
    <row r="29" spans="2:14" ht="28.5" customHeight="1" thickBot="1" x14ac:dyDescent="0.4">
      <c r="B29" s="187"/>
      <c r="C29" s="188"/>
      <c r="D29" s="188"/>
      <c r="E29" s="189"/>
      <c r="F29" s="188"/>
      <c r="G29" s="187"/>
      <c r="H29" s="188"/>
      <c r="I29" s="188"/>
      <c r="J29" s="189"/>
    </row>
    <row r="30" spans="2:14" ht="14.5" x14ac:dyDescent="0.35">
      <c r="B30" s="443"/>
      <c r="C30" s="444"/>
      <c r="D30" s="444"/>
      <c r="E30" s="445"/>
      <c r="F30" s="350"/>
      <c r="G30" s="443"/>
      <c r="H30" s="444"/>
      <c r="I30" s="444"/>
      <c r="J30" s="445"/>
    </row>
    <row r="31" spans="2:14" ht="14.5" x14ac:dyDescent="0.35">
      <c r="B31" s="190" t="s">
        <v>151</v>
      </c>
      <c r="C31" s="191"/>
      <c r="D31" s="188"/>
      <c r="E31" s="189"/>
      <c r="F31" s="188"/>
      <c r="G31" s="438" t="s">
        <v>151</v>
      </c>
      <c r="H31" s="439"/>
      <c r="I31" s="192"/>
      <c r="J31" s="189"/>
    </row>
    <row r="32" spans="2:14" ht="15" thickBot="1" x14ac:dyDescent="0.4">
      <c r="B32" s="196" t="s">
        <v>154</v>
      </c>
      <c r="C32" s="197"/>
      <c r="D32" s="194"/>
      <c r="E32" s="195"/>
      <c r="F32" s="188"/>
      <c r="G32" s="436" t="s">
        <v>155</v>
      </c>
      <c r="H32" s="437"/>
      <c r="I32" s="348"/>
      <c r="J32" s="195"/>
    </row>
    <row r="33" spans="2:10" ht="25.5" customHeight="1" thickBot="1" x14ac:dyDescent="0.3"/>
    <row r="34" spans="2:10" ht="14.5" x14ac:dyDescent="0.35">
      <c r="B34" s="184"/>
      <c r="C34" s="185"/>
      <c r="D34" s="185"/>
      <c r="E34" s="186"/>
      <c r="F34" s="188"/>
      <c r="G34" s="184"/>
      <c r="H34" s="185"/>
      <c r="I34" s="185"/>
      <c r="J34" s="186"/>
    </row>
    <row r="35" spans="2:10" ht="14.5" x14ac:dyDescent="0.35">
      <c r="B35" s="187"/>
      <c r="C35" s="188"/>
      <c r="D35" s="188"/>
      <c r="E35" s="189"/>
      <c r="F35" s="188"/>
      <c r="G35" s="187"/>
      <c r="H35" s="188"/>
      <c r="I35" s="188"/>
      <c r="J35" s="189"/>
    </row>
    <row r="36" spans="2:10" ht="15" customHeight="1" x14ac:dyDescent="0.35">
      <c r="B36" s="187"/>
      <c r="C36" s="188"/>
      <c r="D36" s="188"/>
      <c r="E36" s="189"/>
      <c r="F36" s="188"/>
      <c r="G36" s="187"/>
      <c r="H36" s="188"/>
      <c r="I36" s="188"/>
      <c r="J36" s="189"/>
    </row>
    <row r="37" spans="2:10" ht="15" customHeight="1" x14ac:dyDescent="0.35">
      <c r="B37" s="187"/>
      <c r="C37" s="458">
        <v>21</v>
      </c>
      <c r="D37" s="458"/>
      <c r="E37" s="189"/>
      <c r="F37" s="188"/>
      <c r="G37" s="187"/>
      <c r="H37" s="458" t="s">
        <v>291</v>
      </c>
      <c r="I37" s="458"/>
      <c r="J37" s="189"/>
    </row>
    <row r="38" spans="2:10" ht="15" customHeight="1" x14ac:dyDescent="0.35">
      <c r="B38" s="187"/>
      <c r="C38" s="458"/>
      <c r="D38" s="458"/>
      <c r="E38" s="189"/>
      <c r="F38" s="188"/>
      <c r="G38" s="187"/>
      <c r="H38" s="458"/>
      <c r="I38" s="458"/>
      <c r="J38" s="189"/>
    </row>
    <row r="39" spans="2:10" ht="15" customHeight="1" x14ac:dyDescent="0.35">
      <c r="B39" s="187"/>
      <c r="C39" s="458"/>
      <c r="D39" s="458"/>
      <c r="E39" s="189"/>
      <c r="F39" s="188"/>
      <c r="G39" s="187"/>
      <c r="H39" s="458"/>
      <c r="I39" s="458"/>
      <c r="J39" s="189"/>
    </row>
    <row r="40" spans="2:10" ht="14.5" x14ac:dyDescent="0.35">
      <c r="B40" s="187"/>
      <c r="C40" s="188"/>
      <c r="D40" s="188"/>
      <c r="E40" s="189"/>
      <c r="F40" s="188"/>
      <c r="G40" s="187"/>
      <c r="H40" s="188"/>
      <c r="I40" s="188"/>
      <c r="J40" s="189"/>
    </row>
    <row r="41" spans="2:10" ht="14.5" x14ac:dyDescent="0.35">
      <c r="B41" s="187"/>
      <c r="C41" s="188"/>
      <c r="D41" s="188"/>
      <c r="E41" s="189"/>
      <c r="F41" s="188"/>
      <c r="G41" s="187"/>
      <c r="H41" s="188"/>
      <c r="I41" s="188"/>
      <c r="J41" s="189"/>
    </row>
    <row r="42" spans="2:10" ht="15" thickBot="1" x14ac:dyDescent="0.4">
      <c r="B42" s="187"/>
      <c r="C42" s="188"/>
      <c r="D42" s="188"/>
      <c r="E42" s="189"/>
      <c r="F42" s="188"/>
      <c r="G42" s="187"/>
      <c r="H42" s="188"/>
      <c r="I42" s="188"/>
      <c r="J42" s="189"/>
    </row>
    <row r="43" spans="2:10" ht="14.5" x14ac:dyDescent="0.35">
      <c r="B43" s="443"/>
      <c r="C43" s="444"/>
      <c r="D43" s="444"/>
      <c r="E43" s="445"/>
      <c r="F43" s="350"/>
      <c r="G43" s="443"/>
      <c r="H43" s="444"/>
      <c r="I43" s="444"/>
      <c r="J43" s="445"/>
    </row>
    <row r="44" spans="2:10" ht="14.5" x14ac:dyDescent="0.35">
      <c r="B44" s="190" t="s">
        <v>151</v>
      </c>
      <c r="C44" s="191"/>
      <c r="D44" s="188"/>
      <c r="E44" s="189"/>
      <c r="F44" s="188"/>
      <c r="G44" s="438" t="s">
        <v>151</v>
      </c>
      <c r="H44" s="439"/>
      <c r="I44" s="192"/>
      <c r="J44" s="189"/>
    </row>
    <row r="45" spans="2:10" ht="15" thickBot="1" x14ac:dyDescent="0.4">
      <c r="B45" s="196" t="s">
        <v>154</v>
      </c>
      <c r="C45" s="197"/>
      <c r="D45" s="194"/>
      <c r="E45" s="195"/>
      <c r="F45" s="188"/>
      <c r="G45" s="436" t="s">
        <v>155</v>
      </c>
      <c r="H45" s="437"/>
      <c r="I45" s="348"/>
      <c r="J45" s="195"/>
    </row>
    <row r="46" spans="2:10" ht="24.75" customHeight="1" thickBot="1" x14ac:dyDescent="0.3"/>
    <row r="47" spans="2:10" ht="14.5" x14ac:dyDescent="0.35">
      <c r="B47" s="184"/>
      <c r="C47" s="185"/>
      <c r="D47" s="185"/>
      <c r="E47" s="186"/>
      <c r="F47" s="188"/>
      <c r="G47" s="184"/>
      <c r="H47" s="185"/>
      <c r="I47" s="185"/>
      <c r="J47" s="186"/>
    </row>
    <row r="48" spans="2:10" ht="14.5" x14ac:dyDescent="0.35">
      <c r="B48" s="187"/>
      <c r="C48" s="188"/>
      <c r="D48" s="188"/>
      <c r="E48" s="189"/>
      <c r="F48" s="188"/>
      <c r="G48" s="187"/>
      <c r="H48" s="188"/>
      <c r="I48" s="188"/>
      <c r="J48" s="189"/>
    </row>
    <row r="49" spans="2:10" ht="14.5" x14ac:dyDescent="0.35">
      <c r="B49" s="187"/>
      <c r="C49" s="188"/>
      <c r="D49" s="188"/>
      <c r="E49" s="189"/>
      <c r="F49" s="188"/>
      <c r="G49" s="187"/>
      <c r="H49" s="188"/>
      <c r="I49" s="188"/>
      <c r="J49" s="189"/>
    </row>
    <row r="50" spans="2:10" ht="15" customHeight="1" x14ac:dyDescent="0.35">
      <c r="B50" s="187"/>
      <c r="C50" s="458" t="s">
        <v>291</v>
      </c>
      <c r="D50" s="458"/>
      <c r="E50" s="189"/>
      <c r="F50" s="188"/>
      <c r="G50" s="187"/>
      <c r="H50" s="458">
        <v>24</v>
      </c>
      <c r="I50" s="458"/>
      <c r="J50" s="189"/>
    </row>
    <row r="51" spans="2:10" ht="15" customHeight="1" x14ac:dyDescent="0.35">
      <c r="B51" s="187"/>
      <c r="C51" s="458"/>
      <c r="D51" s="458"/>
      <c r="E51" s="189"/>
      <c r="F51" s="188"/>
      <c r="G51" s="187"/>
      <c r="H51" s="458"/>
      <c r="I51" s="458"/>
      <c r="J51" s="189"/>
    </row>
    <row r="52" spans="2:10" ht="15" customHeight="1" x14ac:dyDescent="0.35">
      <c r="B52" s="187"/>
      <c r="C52" s="458"/>
      <c r="D52" s="458"/>
      <c r="E52" s="189"/>
      <c r="F52" s="188"/>
      <c r="G52" s="187"/>
      <c r="H52" s="458"/>
      <c r="I52" s="458"/>
      <c r="J52" s="189"/>
    </row>
    <row r="53" spans="2:10" ht="14.5" x14ac:dyDescent="0.35">
      <c r="B53" s="187"/>
      <c r="C53" s="188"/>
      <c r="D53" s="188"/>
      <c r="E53" s="189"/>
      <c r="F53" s="188"/>
      <c r="G53" s="187"/>
      <c r="H53" s="188"/>
      <c r="I53" s="188"/>
      <c r="J53" s="189"/>
    </row>
    <row r="54" spans="2:10" ht="14.5" x14ac:dyDescent="0.35">
      <c r="B54" s="187"/>
      <c r="C54" s="188"/>
      <c r="D54" s="188"/>
      <c r="E54" s="189"/>
      <c r="F54" s="188"/>
      <c r="G54" s="187"/>
      <c r="H54" s="188"/>
      <c r="I54" s="188"/>
      <c r="J54" s="189"/>
    </row>
    <row r="55" spans="2:10" ht="15" thickBot="1" x14ac:dyDescent="0.4">
      <c r="B55" s="187"/>
      <c r="C55" s="188"/>
      <c r="D55" s="188"/>
      <c r="E55" s="189"/>
      <c r="F55" s="188"/>
      <c r="G55" s="187"/>
      <c r="H55" s="188"/>
      <c r="I55" s="188"/>
      <c r="J55" s="189"/>
    </row>
    <row r="56" spans="2:10" ht="14.5" x14ac:dyDescent="0.35">
      <c r="B56" s="443"/>
      <c r="C56" s="444"/>
      <c r="D56" s="444"/>
      <c r="E56" s="445"/>
      <c r="F56" s="350"/>
      <c r="G56" s="443"/>
      <c r="H56" s="444"/>
      <c r="I56" s="444"/>
      <c r="J56" s="445"/>
    </row>
    <row r="57" spans="2:10" ht="14.5" x14ac:dyDescent="0.35">
      <c r="B57" s="190" t="s">
        <v>151</v>
      </c>
      <c r="C57" s="191"/>
      <c r="D57" s="188"/>
      <c r="E57" s="189"/>
      <c r="F57" s="188"/>
      <c r="G57" s="190" t="s">
        <v>151</v>
      </c>
      <c r="H57" s="191"/>
      <c r="I57" s="188"/>
      <c r="J57" s="189"/>
    </row>
    <row r="58" spans="2:10" ht="15" thickBot="1" x14ac:dyDescent="0.4">
      <c r="B58" s="196" t="s">
        <v>154</v>
      </c>
      <c r="C58" s="197"/>
      <c r="D58" s="194"/>
      <c r="E58" s="195"/>
      <c r="F58" s="188"/>
      <c r="G58" s="196" t="s">
        <v>154</v>
      </c>
      <c r="H58" s="197"/>
      <c r="I58" s="194"/>
      <c r="J58" s="195"/>
    </row>
    <row r="59" spans="2:10" ht="14.5" x14ac:dyDescent="0.35">
      <c r="B59" s="352"/>
      <c r="C59" s="191"/>
      <c r="D59" s="188"/>
      <c r="E59" s="188"/>
      <c r="F59" s="188"/>
      <c r="G59" s="349"/>
      <c r="H59" s="349"/>
      <c r="I59" s="192"/>
      <c r="J59" s="188"/>
    </row>
    <row r="60" spans="2:10" ht="9.75" customHeight="1" x14ac:dyDescent="0.25"/>
  </sheetData>
  <mergeCells count="22">
    <mergeCell ref="C50:D52"/>
    <mergeCell ref="H50:I52"/>
    <mergeCell ref="B56:E56"/>
    <mergeCell ref="G56:J56"/>
    <mergeCell ref="C37:D39"/>
    <mergeCell ref="H37:I39"/>
    <mergeCell ref="B43:E43"/>
    <mergeCell ref="G43:J43"/>
    <mergeCell ref="G44:H44"/>
    <mergeCell ref="G45:H45"/>
    <mergeCell ref="G32:H32"/>
    <mergeCell ref="C10:D13"/>
    <mergeCell ref="H10:I13"/>
    <mergeCell ref="B17:E17"/>
    <mergeCell ref="G17:J17"/>
    <mergeCell ref="G18:H18"/>
    <mergeCell ref="G19:H19"/>
    <mergeCell ref="C24:D26"/>
    <mergeCell ref="H24:I26"/>
    <mergeCell ref="B30:E30"/>
    <mergeCell ref="G30:J30"/>
    <mergeCell ref="G31:H31"/>
  </mergeCells>
  <pageMargins left="0.7" right="0.7" top="0.75" bottom="0.75" header="0.3" footer="0.3"/>
  <pageSetup paperSize="9" scale="80" orientation="portrait" r:id="rId1"/>
  <colBreaks count="1" manualBreakCount="1">
    <brk id="13" max="6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61"/>
  <sheetViews>
    <sheetView showGridLines="0" zoomScale="90" zoomScaleNormal="90" workbookViewId="0">
      <selection sqref="A1:XFD70"/>
    </sheetView>
  </sheetViews>
  <sheetFormatPr defaultColWidth="8.81640625" defaultRowHeight="12.5" x14ac:dyDescent="0.25"/>
  <cols>
    <col min="1" max="1" width="10.81640625" customWidth="1"/>
    <col min="2" max="2" width="8.7265625" customWidth="1"/>
    <col min="3" max="3" width="10.81640625" customWidth="1"/>
    <col min="4" max="4" width="15" customWidth="1"/>
    <col min="5" max="5" width="18.1796875" customWidth="1"/>
    <col min="6" max="6" width="10.26953125" customWidth="1"/>
    <col min="7" max="7" width="10.7265625" customWidth="1"/>
    <col min="8" max="8" width="13.453125" customWidth="1"/>
    <col min="9" max="9" width="14.453125" customWidth="1"/>
    <col min="10" max="10" width="9.1796875" customWidth="1"/>
  </cols>
  <sheetData>
    <row r="1" spans="2:10" ht="24" customHeight="1" thickBot="1" x14ac:dyDescent="0.3"/>
    <row r="2" spans="2:10" ht="14.5" x14ac:dyDescent="0.35">
      <c r="B2" s="184"/>
      <c r="C2" s="185"/>
      <c r="D2" s="185"/>
      <c r="E2" s="186"/>
      <c r="F2" s="188"/>
      <c r="G2" s="184"/>
      <c r="H2" s="185"/>
      <c r="I2" s="185"/>
      <c r="J2" s="186"/>
    </row>
    <row r="3" spans="2:10" ht="15" hidden="1" customHeight="1" x14ac:dyDescent="0.35">
      <c r="B3" s="187"/>
      <c r="C3" s="188"/>
      <c r="D3" s="188"/>
      <c r="E3" s="189"/>
      <c r="F3" s="188"/>
      <c r="G3" s="187"/>
      <c r="H3" s="188"/>
      <c r="I3" s="188"/>
      <c r="J3" s="189"/>
    </row>
    <row r="4" spans="2:10" ht="15" hidden="1" customHeight="1" x14ac:dyDescent="0.35">
      <c r="B4" s="187"/>
      <c r="C4" s="188"/>
      <c r="D4" s="188"/>
      <c r="E4" s="189"/>
      <c r="F4" s="188"/>
      <c r="G4" s="187"/>
      <c r="H4" s="188"/>
      <c r="I4" s="188"/>
      <c r="J4" s="189"/>
    </row>
    <row r="5" spans="2:10" ht="15" hidden="1" customHeight="1" x14ac:dyDescent="0.35">
      <c r="B5" s="187"/>
      <c r="C5" s="188"/>
      <c r="D5" s="188"/>
      <c r="E5" s="189"/>
      <c r="F5" s="188"/>
      <c r="G5" s="187"/>
      <c r="H5" s="188"/>
      <c r="I5" s="188"/>
      <c r="J5" s="189"/>
    </row>
    <row r="6" spans="2:10" ht="15" hidden="1" customHeight="1" x14ac:dyDescent="0.35">
      <c r="B6" s="187"/>
      <c r="C6" s="188"/>
      <c r="D6" s="188"/>
      <c r="E6" s="189"/>
      <c r="F6" s="188"/>
      <c r="G6" s="187"/>
      <c r="H6" s="188"/>
      <c r="I6" s="188"/>
      <c r="J6" s="189"/>
    </row>
    <row r="7" spans="2:10" ht="15" hidden="1" customHeight="1" x14ac:dyDescent="0.35">
      <c r="B7" s="187"/>
      <c r="C7" s="188"/>
      <c r="D7" s="188"/>
      <c r="E7" s="189"/>
      <c r="F7" s="188"/>
      <c r="G7" s="187"/>
      <c r="H7" s="188"/>
      <c r="I7" s="188"/>
      <c r="J7" s="189"/>
    </row>
    <row r="8" spans="2:10" ht="15" hidden="1" customHeight="1" x14ac:dyDescent="0.35">
      <c r="B8" s="187"/>
      <c r="C8" s="188"/>
      <c r="D8" s="188"/>
      <c r="E8" s="189"/>
      <c r="F8" s="188"/>
      <c r="G8" s="187"/>
      <c r="H8" s="188"/>
      <c r="I8" s="188"/>
      <c r="J8" s="189"/>
    </row>
    <row r="9" spans="2:10" ht="14.5" x14ac:dyDescent="0.35">
      <c r="B9" s="187"/>
      <c r="C9" s="188"/>
      <c r="D9" s="188"/>
      <c r="E9" s="189"/>
      <c r="F9" s="188"/>
      <c r="G9" s="187"/>
      <c r="H9" s="188"/>
      <c r="I9" s="188"/>
      <c r="J9" s="189"/>
    </row>
    <row r="10" spans="2:10" ht="15" customHeight="1" x14ac:dyDescent="0.35">
      <c r="B10" s="187"/>
      <c r="C10" s="458">
        <v>30</v>
      </c>
      <c r="D10" s="458"/>
      <c r="E10" s="189"/>
      <c r="F10" s="188"/>
      <c r="G10" s="187"/>
      <c r="H10" s="458">
        <v>31</v>
      </c>
      <c r="I10" s="458"/>
      <c r="J10" s="189"/>
    </row>
    <row r="11" spans="2:10" ht="15" customHeight="1" x14ac:dyDescent="0.35">
      <c r="B11" s="187"/>
      <c r="C11" s="458"/>
      <c r="D11" s="458"/>
      <c r="E11" s="189"/>
      <c r="F11" s="188"/>
      <c r="G11" s="187"/>
      <c r="H11" s="458"/>
      <c r="I11" s="458"/>
      <c r="J11" s="189"/>
    </row>
    <row r="12" spans="2:10" ht="15" customHeight="1" x14ac:dyDescent="0.35">
      <c r="B12" s="187"/>
      <c r="C12" s="458"/>
      <c r="D12" s="458"/>
      <c r="E12" s="189"/>
      <c r="F12" s="188"/>
      <c r="G12" s="187"/>
      <c r="H12" s="458"/>
      <c r="I12" s="458"/>
      <c r="J12" s="189"/>
    </row>
    <row r="13" spans="2:10" ht="15" customHeight="1" x14ac:dyDescent="0.35">
      <c r="B13" s="187"/>
      <c r="C13" s="458"/>
      <c r="D13" s="458"/>
      <c r="E13" s="189"/>
      <c r="F13" s="188"/>
      <c r="G13" s="187"/>
      <c r="H13" s="458"/>
      <c r="I13" s="458"/>
      <c r="J13" s="189"/>
    </row>
    <row r="14" spans="2:10" ht="14.5" x14ac:dyDescent="0.35">
      <c r="B14" s="187"/>
      <c r="C14" s="188"/>
      <c r="D14" s="188"/>
      <c r="E14" s="189"/>
      <c r="F14" s="188"/>
      <c r="G14" s="187"/>
      <c r="H14" s="188"/>
      <c r="I14" s="188"/>
      <c r="J14" s="189"/>
    </row>
    <row r="15" spans="2:10" ht="14.5" x14ac:dyDescent="0.35">
      <c r="B15" s="187"/>
      <c r="C15" s="188"/>
      <c r="D15" s="188"/>
      <c r="E15" s="189"/>
      <c r="F15" s="188"/>
      <c r="G15" s="187"/>
      <c r="H15" s="188"/>
      <c r="I15" s="188"/>
      <c r="J15" s="189"/>
    </row>
    <row r="16" spans="2:10" ht="23.25" customHeight="1" thickBot="1" x14ac:dyDescent="0.4">
      <c r="B16" s="193"/>
      <c r="C16" s="194"/>
      <c r="D16" s="194"/>
      <c r="E16" s="195"/>
      <c r="F16" s="188"/>
      <c r="G16" s="187"/>
      <c r="H16" s="188"/>
      <c r="I16" s="188"/>
      <c r="J16" s="189"/>
    </row>
    <row r="17" spans="1:14" ht="14.5" x14ac:dyDescent="0.35">
      <c r="B17" s="443"/>
      <c r="C17" s="444"/>
      <c r="D17" s="444"/>
      <c r="E17" s="445"/>
      <c r="F17" s="350"/>
      <c r="G17" s="443"/>
      <c r="H17" s="444"/>
      <c r="I17" s="444"/>
      <c r="J17" s="445"/>
    </row>
    <row r="18" spans="1:14" ht="14.5" x14ac:dyDescent="0.35">
      <c r="B18" s="190" t="s">
        <v>151</v>
      </c>
      <c r="C18" s="191"/>
      <c r="D18" s="188" t="s">
        <v>324</v>
      </c>
      <c r="E18" s="189"/>
      <c r="F18" s="188"/>
      <c r="G18" s="438" t="s">
        <v>151</v>
      </c>
      <c r="H18" s="439"/>
      <c r="I18" s="192" t="s">
        <v>325</v>
      </c>
      <c r="J18" s="189"/>
    </row>
    <row r="19" spans="1:14" ht="15" thickBot="1" x14ac:dyDescent="0.4">
      <c r="B19" s="196" t="s">
        <v>154</v>
      </c>
      <c r="C19" s="197"/>
      <c r="D19" s="194"/>
      <c r="E19" s="195"/>
      <c r="F19" s="188"/>
      <c r="G19" s="436" t="s">
        <v>155</v>
      </c>
      <c r="H19" s="437"/>
      <c r="I19" s="348" t="s">
        <v>326</v>
      </c>
      <c r="J19" s="195"/>
    </row>
    <row r="20" spans="1:14" ht="14.25" customHeight="1" x14ac:dyDescent="0.25">
      <c r="A20" t="s">
        <v>321</v>
      </c>
    </row>
    <row r="21" spans="1:14" ht="14.5" hidden="1" x14ac:dyDescent="0.35">
      <c r="A21" s="343"/>
      <c r="B21" s="354"/>
      <c r="C21" s="355"/>
      <c r="D21" s="355"/>
      <c r="E21" s="356"/>
      <c r="F21" s="357"/>
      <c r="G21" s="354"/>
      <c r="H21" s="355"/>
      <c r="I21" s="355"/>
      <c r="J21" s="356"/>
    </row>
    <row r="22" spans="1:14" ht="14.5" hidden="1" x14ac:dyDescent="0.35">
      <c r="A22" s="343"/>
      <c r="B22" s="358"/>
      <c r="C22" s="357"/>
      <c r="D22" s="357"/>
      <c r="E22" s="359"/>
      <c r="F22" s="357"/>
      <c r="G22" s="358"/>
      <c r="H22" s="357"/>
      <c r="I22" s="357"/>
      <c r="J22" s="359"/>
    </row>
    <row r="23" spans="1:14" ht="14.5" hidden="1" x14ac:dyDescent="0.35">
      <c r="A23" s="343"/>
      <c r="B23" s="358"/>
      <c r="C23" s="357"/>
      <c r="D23" s="357"/>
      <c r="E23" s="359"/>
      <c r="F23" s="357"/>
      <c r="G23" s="358"/>
      <c r="H23" s="357"/>
      <c r="I23" s="357"/>
      <c r="J23" s="359"/>
      <c r="N23" s="15"/>
    </row>
    <row r="24" spans="1:14" ht="15" hidden="1" customHeight="1" x14ac:dyDescent="0.35">
      <c r="A24" s="343"/>
      <c r="B24" s="358"/>
      <c r="C24" s="462">
        <v>27</v>
      </c>
      <c r="D24" s="462"/>
      <c r="E24" s="359"/>
      <c r="F24" s="357"/>
      <c r="G24" s="358"/>
      <c r="H24" s="463">
        <v>28</v>
      </c>
      <c r="I24" s="463"/>
      <c r="J24" s="359"/>
    </row>
    <row r="25" spans="1:14" ht="15" hidden="1" customHeight="1" x14ac:dyDescent="0.35">
      <c r="A25" s="343"/>
      <c r="B25" s="358"/>
      <c r="C25" s="462"/>
      <c r="D25" s="462"/>
      <c r="E25" s="359"/>
      <c r="F25" s="357"/>
      <c r="G25" s="358"/>
      <c r="H25" s="463"/>
      <c r="I25" s="463"/>
      <c r="J25" s="359"/>
    </row>
    <row r="26" spans="1:14" ht="15" hidden="1" customHeight="1" x14ac:dyDescent="0.35">
      <c r="A26" s="343"/>
      <c r="B26" s="358"/>
      <c r="C26" s="462"/>
      <c r="D26" s="462"/>
      <c r="E26" s="359"/>
      <c r="F26" s="357"/>
      <c r="G26" s="358"/>
      <c r="H26" s="463"/>
      <c r="I26" s="463"/>
      <c r="J26" s="359"/>
    </row>
    <row r="27" spans="1:14" ht="14.5" hidden="1" x14ac:dyDescent="0.35">
      <c r="A27" s="343"/>
      <c r="B27" s="358"/>
      <c r="C27" s="357"/>
      <c r="D27" s="357"/>
      <c r="E27" s="359"/>
      <c r="F27" s="357"/>
      <c r="G27" s="358"/>
      <c r="H27" s="360"/>
      <c r="I27" s="360"/>
      <c r="J27" s="359"/>
    </row>
    <row r="28" spans="1:14" ht="14.5" hidden="1" x14ac:dyDescent="0.35">
      <c r="A28" s="343"/>
      <c r="B28" s="358"/>
      <c r="C28" s="357"/>
      <c r="D28" s="357"/>
      <c r="E28" s="359"/>
      <c r="F28" s="357"/>
      <c r="G28" s="358"/>
      <c r="H28" s="357"/>
      <c r="I28" s="357"/>
      <c r="J28" s="359"/>
    </row>
    <row r="29" spans="1:14" ht="28.5" hidden="1" customHeight="1" thickBot="1" x14ac:dyDescent="0.4">
      <c r="A29" s="343"/>
      <c r="B29" s="358"/>
      <c r="C29" s="357"/>
      <c r="D29" s="357"/>
      <c r="E29" s="359"/>
      <c r="F29" s="357"/>
      <c r="G29" s="358"/>
      <c r="H29" s="357"/>
      <c r="I29" s="357"/>
      <c r="J29" s="359"/>
    </row>
    <row r="30" spans="1:14" ht="14.5" hidden="1" x14ac:dyDescent="0.35">
      <c r="A30" s="343"/>
      <c r="B30" s="464"/>
      <c r="C30" s="465"/>
      <c r="D30" s="465"/>
      <c r="E30" s="466"/>
      <c r="F30" s="361"/>
      <c r="G30" s="464"/>
      <c r="H30" s="465"/>
      <c r="I30" s="465"/>
      <c r="J30" s="466"/>
    </row>
    <row r="31" spans="1:14" ht="14.5" hidden="1" x14ac:dyDescent="0.35">
      <c r="A31" s="343"/>
      <c r="B31" s="358" t="s">
        <v>151</v>
      </c>
      <c r="C31" s="362"/>
      <c r="D31" s="357"/>
      <c r="E31" s="359"/>
      <c r="F31" s="357"/>
      <c r="G31" s="467" t="s">
        <v>151</v>
      </c>
      <c r="H31" s="468"/>
      <c r="I31" s="363"/>
      <c r="J31" s="359"/>
    </row>
    <row r="32" spans="1:14" ht="15" hidden="1" thickBot="1" x14ac:dyDescent="0.4">
      <c r="A32" s="343"/>
      <c r="B32" s="364" t="s">
        <v>154</v>
      </c>
      <c r="C32" s="365"/>
      <c r="D32" s="366"/>
      <c r="E32" s="367"/>
      <c r="F32" s="357"/>
      <c r="G32" s="460" t="s">
        <v>155</v>
      </c>
      <c r="H32" s="461"/>
      <c r="I32" s="368"/>
      <c r="J32" s="367"/>
    </row>
    <row r="33" spans="1:10" ht="16.5" hidden="1" customHeight="1" thickBot="1" x14ac:dyDescent="0.3">
      <c r="A33" s="343"/>
      <c r="B33" s="369"/>
      <c r="C33" s="369"/>
      <c r="D33" s="369"/>
      <c r="E33" s="369"/>
      <c r="F33" s="369"/>
      <c r="G33" s="369"/>
      <c r="H33" s="369"/>
      <c r="I33" s="369"/>
      <c r="J33" s="369"/>
    </row>
    <row r="34" spans="1:10" ht="14.5" hidden="1" x14ac:dyDescent="0.35">
      <c r="A34" s="343"/>
      <c r="B34" s="354"/>
      <c r="C34" s="355"/>
      <c r="D34" s="355"/>
      <c r="E34" s="356"/>
      <c r="F34" s="357"/>
      <c r="G34" s="354"/>
      <c r="H34" s="355"/>
      <c r="I34" s="355"/>
      <c r="J34" s="356"/>
    </row>
    <row r="35" spans="1:10" ht="14.5" hidden="1" x14ac:dyDescent="0.35">
      <c r="A35" s="343"/>
      <c r="B35" s="358"/>
      <c r="C35" s="357"/>
      <c r="D35" s="357"/>
      <c r="E35" s="359"/>
      <c r="F35" s="357"/>
      <c r="G35" s="358"/>
      <c r="H35" s="357"/>
      <c r="I35" s="357"/>
      <c r="J35" s="359"/>
    </row>
    <row r="36" spans="1:10" ht="15" hidden="1" customHeight="1" x14ac:dyDescent="0.35">
      <c r="A36" s="343"/>
      <c r="B36" s="358"/>
      <c r="C36" s="357"/>
      <c r="D36" s="357"/>
      <c r="E36" s="359"/>
      <c r="F36" s="357"/>
      <c r="G36" s="358"/>
      <c r="H36" s="357"/>
      <c r="I36" s="357"/>
      <c r="J36" s="359"/>
    </row>
    <row r="37" spans="1:10" ht="15" hidden="1" customHeight="1" x14ac:dyDescent="0.35">
      <c r="A37" s="343"/>
      <c r="B37" s="358"/>
      <c r="C37" s="463" t="s">
        <v>291</v>
      </c>
      <c r="D37" s="463"/>
      <c r="E37" s="359"/>
      <c r="F37" s="357"/>
      <c r="G37" s="358"/>
      <c r="H37" s="463" t="s">
        <v>291</v>
      </c>
      <c r="I37" s="463"/>
      <c r="J37" s="359"/>
    </row>
    <row r="38" spans="1:10" ht="15" hidden="1" customHeight="1" x14ac:dyDescent="0.35">
      <c r="A38" s="343"/>
      <c r="B38" s="358"/>
      <c r="C38" s="463"/>
      <c r="D38" s="463"/>
      <c r="E38" s="359"/>
      <c r="F38" s="357"/>
      <c r="G38" s="358"/>
      <c r="H38" s="463"/>
      <c r="I38" s="463"/>
      <c r="J38" s="359"/>
    </row>
    <row r="39" spans="1:10" ht="15" hidden="1" customHeight="1" x14ac:dyDescent="0.35">
      <c r="A39" s="343"/>
      <c r="B39" s="358"/>
      <c r="C39" s="463"/>
      <c r="D39" s="463"/>
      <c r="E39" s="359"/>
      <c r="F39" s="357"/>
      <c r="G39" s="358"/>
      <c r="H39" s="463"/>
      <c r="I39" s="463"/>
      <c r="J39" s="359"/>
    </row>
    <row r="40" spans="1:10" ht="14.5" hidden="1" x14ac:dyDescent="0.35">
      <c r="A40" s="343"/>
      <c r="B40" s="358"/>
      <c r="C40" s="357"/>
      <c r="D40" s="357"/>
      <c r="E40" s="359"/>
      <c r="F40" s="357"/>
      <c r="G40" s="358"/>
      <c r="H40" s="357"/>
      <c r="I40" s="357"/>
      <c r="J40" s="359"/>
    </row>
    <row r="41" spans="1:10" ht="14.5" hidden="1" x14ac:dyDescent="0.35">
      <c r="A41" s="343"/>
      <c r="B41" s="358"/>
      <c r="C41" s="357"/>
      <c r="D41" s="357"/>
      <c r="E41" s="359"/>
      <c r="F41" s="357"/>
      <c r="G41" s="358"/>
      <c r="H41" s="357"/>
      <c r="I41" s="357"/>
      <c r="J41" s="359"/>
    </row>
    <row r="42" spans="1:10" ht="15" hidden="1" thickBot="1" x14ac:dyDescent="0.4">
      <c r="A42" s="343"/>
      <c r="B42" s="358"/>
      <c r="C42" s="357"/>
      <c r="D42" s="357"/>
      <c r="E42" s="359"/>
      <c r="F42" s="357"/>
      <c r="G42" s="358"/>
      <c r="H42" s="357"/>
      <c r="I42" s="357"/>
      <c r="J42" s="359"/>
    </row>
    <row r="43" spans="1:10" ht="14.5" hidden="1" x14ac:dyDescent="0.35">
      <c r="A43" s="343"/>
      <c r="B43" s="464"/>
      <c r="C43" s="465"/>
      <c r="D43" s="465"/>
      <c r="E43" s="466"/>
      <c r="F43" s="361"/>
      <c r="G43" s="464"/>
      <c r="H43" s="465"/>
      <c r="I43" s="465"/>
      <c r="J43" s="466"/>
    </row>
    <row r="44" spans="1:10" ht="14.5" hidden="1" x14ac:dyDescent="0.35">
      <c r="A44" s="343"/>
      <c r="B44" s="358" t="s">
        <v>151</v>
      </c>
      <c r="C44" s="362"/>
      <c r="D44" s="357"/>
      <c r="E44" s="359"/>
      <c r="F44" s="357"/>
      <c r="G44" s="467" t="s">
        <v>151</v>
      </c>
      <c r="H44" s="468"/>
      <c r="I44" s="363"/>
      <c r="J44" s="359"/>
    </row>
    <row r="45" spans="1:10" ht="15" hidden="1" thickBot="1" x14ac:dyDescent="0.4">
      <c r="A45" s="343"/>
      <c r="B45" s="364" t="s">
        <v>154</v>
      </c>
      <c r="C45" s="365"/>
      <c r="D45" s="366"/>
      <c r="E45" s="367"/>
      <c r="F45" s="357"/>
      <c r="G45" s="460" t="s">
        <v>155</v>
      </c>
      <c r="H45" s="461"/>
      <c r="I45" s="368"/>
      <c r="J45" s="367"/>
    </row>
    <row r="46" spans="1:10" ht="17.25" customHeight="1" x14ac:dyDescent="0.25"/>
    <row r="47" spans="1:10" ht="14.5" hidden="1" x14ac:dyDescent="0.35">
      <c r="B47" s="184"/>
      <c r="C47" s="185"/>
      <c r="D47" s="185"/>
      <c r="E47" s="186"/>
      <c r="F47" s="188"/>
      <c r="G47" s="184"/>
      <c r="H47" s="185"/>
      <c r="I47" s="185"/>
      <c r="J47" s="186"/>
    </row>
    <row r="48" spans="1:10" ht="14.5" hidden="1" x14ac:dyDescent="0.35">
      <c r="B48" s="187"/>
      <c r="C48" s="188"/>
      <c r="D48" s="188"/>
      <c r="E48" s="189"/>
      <c r="F48" s="188"/>
      <c r="G48" s="187"/>
      <c r="H48" s="188"/>
      <c r="I48" s="188"/>
      <c r="J48" s="189"/>
    </row>
    <row r="49" spans="2:10" ht="14.5" hidden="1" x14ac:dyDescent="0.35">
      <c r="B49" s="187"/>
      <c r="C49" s="188"/>
      <c r="D49" s="188"/>
      <c r="E49" s="189"/>
      <c r="F49" s="188"/>
      <c r="G49" s="187"/>
      <c r="H49" s="188"/>
      <c r="I49" s="188"/>
      <c r="J49" s="189"/>
    </row>
    <row r="50" spans="2:10" ht="15" hidden="1" customHeight="1" x14ac:dyDescent="0.35">
      <c r="B50" s="187"/>
      <c r="C50" s="458" t="s">
        <v>291</v>
      </c>
      <c r="D50" s="458"/>
      <c r="E50" s="189"/>
      <c r="F50" s="188"/>
      <c r="G50" s="187"/>
      <c r="H50" s="458">
        <v>24</v>
      </c>
      <c r="I50" s="458"/>
      <c r="J50" s="189"/>
    </row>
    <row r="51" spans="2:10" ht="15" hidden="1" customHeight="1" x14ac:dyDescent="0.35">
      <c r="B51" s="187"/>
      <c r="C51" s="458"/>
      <c r="D51" s="458"/>
      <c r="E51" s="189"/>
      <c r="F51" s="188"/>
      <c r="G51" s="187"/>
      <c r="H51" s="458"/>
      <c r="I51" s="458"/>
      <c r="J51" s="189"/>
    </row>
    <row r="52" spans="2:10" ht="15" hidden="1" customHeight="1" x14ac:dyDescent="0.35">
      <c r="B52" s="187"/>
      <c r="C52" s="458"/>
      <c r="D52" s="458"/>
      <c r="E52" s="189"/>
      <c r="F52" s="188"/>
      <c r="G52" s="187"/>
      <c r="H52" s="458"/>
      <c r="I52" s="458"/>
      <c r="J52" s="189"/>
    </row>
    <row r="53" spans="2:10" ht="14.5" hidden="1" x14ac:dyDescent="0.35">
      <c r="B53" s="187"/>
      <c r="C53" s="188"/>
      <c r="D53" s="188"/>
      <c r="E53" s="189"/>
      <c r="F53" s="188"/>
      <c r="G53" s="187"/>
      <c r="H53" s="188"/>
      <c r="I53" s="188"/>
      <c r="J53" s="189"/>
    </row>
    <row r="54" spans="2:10" ht="14.5" hidden="1" x14ac:dyDescent="0.35">
      <c r="B54" s="187"/>
      <c r="C54" s="188"/>
      <c r="D54" s="188"/>
      <c r="E54" s="189"/>
      <c r="F54" s="188"/>
      <c r="G54" s="187"/>
      <c r="H54" s="188"/>
      <c r="I54" s="188"/>
      <c r="J54" s="189"/>
    </row>
    <row r="55" spans="2:10" ht="15" hidden="1" thickBot="1" x14ac:dyDescent="0.4">
      <c r="B55" s="187"/>
      <c r="C55" s="188"/>
      <c r="D55" s="188"/>
      <c r="E55" s="189"/>
      <c r="F55" s="188"/>
      <c r="G55" s="187"/>
      <c r="H55" s="188"/>
      <c r="I55" s="188"/>
      <c r="J55" s="189"/>
    </row>
    <row r="56" spans="2:10" ht="14.5" hidden="1" x14ac:dyDescent="0.35">
      <c r="B56" s="443"/>
      <c r="C56" s="444"/>
      <c r="D56" s="444"/>
      <c r="E56" s="445"/>
      <c r="F56" s="350"/>
      <c r="G56" s="443"/>
      <c r="H56" s="444"/>
      <c r="I56" s="444"/>
      <c r="J56" s="445"/>
    </row>
    <row r="57" spans="2:10" ht="14.5" hidden="1" x14ac:dyDescent="0.35">
      <c r="B57" s="190" t="s">
        <v>151</v>
      </c>
      <c r="C57" s="191"/>
      <c r="D57" s="188"/>
      <c r="E57" s="189"/>
      <c r="F57" s="188"/>
      <c r="G57" s="190" t="s">
        <v>151</v>
      </c>
      <c r="H57" s="191"/>
      <c r="I57" s="188"/>
      <c r="J57" s="189"/>
    </row>
    <row r="58" spans="2:10" ht="15" hidden="1" thickBot="1" x14ac:dyDescent="0.4">
      <c r="B58" s="196" t="s">
        <v>154</v>
      </c>
      <c r="C58" s="197"/>
      <c r="D58" s="194"/>
      <c r="E58" s="195"/>
      <c r="F58" s="188"/>
      <c r="G58" s="196" t="s">
        <v>154</v>
      </c>
      <c r="H58" s="197"/>
      <c r="I58" s="194"/>
      <c r="J58" s="195"/>
    </row>
    <row r="59" spans="2:10" ht="14.5" hidden="1" x14ac:dyDescent="0.35">
      <c r="B59" s="352"/>
      <c r="C59" s="191"/>
      <c r="D59" s="188"/>
      <c r="E59" s="188"/>
      <c r="F59" s="188"/>
      <c r="G59" s="349"/>
      <c r="H59" s="349"/>
      <c r="I59" s="192"/>
      <c r="J59" s="188"/>
    </row>
    <row r="60" spans="2:10" ht="9.75" hidden="1" customHeight="1" x14ac:dyDescent="0.25"/>
    <row r="61" spans="2:10" hidden="1" x14ac:dyDescent="0.25"/>
  </sheetData>
  <mergeCells count="22">
    <mergeCell ref="C50:D52"/>
    <mergeCell ref="H50:I52"/>
    <mergeCell ref="B56:E56"/>
    <mergeCell ref="G56:J56"/>
    <mergeCell ref="C37:D39"/>
    <mergeCell ref="H37:I39"/>
    <mergeCell ref="B43:E43"/>
    <mergeCell ref="G43:J43"/>
    <mergeCell ref="G44:H44"/>
    <mergeCell ref="G45:H45"/>
    <mergeCell ref="G32:H32"/>
    <mergeCell ref="C10:D13"/>
    <mergeCell ref="H10:I13"/>
    <mergeCell ref="B17:E17"/>
    <mergeCell ref="G17:J17"/>
    <mergeCell ref="G18:H18"/>
    <mergeCell ref="G19:H19"/>
    <mergeCell ref="C24:D26"/>
    <mergeCell ref="H24:I26"/>
    <mergeCell ref="B30:E30"/>
    <mergeCell ref="G30:J30"/>
    <mergeCell ref="G31:H31"/>
  </mergeCells>
  <pageMargins left="0.7" right="0.7" top="0.75" bottom="0.75" header="0.3" footer="0.3"/>
  <pageSetup paperSize="9" scale="80" orientation="portrait" r:id="rId1"/>
  <colBreaks count="1" manualBreakCount="1">
    <brk id="13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MedExp</vt:lpstr>
      <vt:lpstr>Sheet5</vt:lpstr>
      <vt:lpstr>Sheet4</vt:lpstr>
      <vt:lpstr>kul</vt:lpstr>
      <vt:lpstr>SEP</vt:lpstr>
      <vt:lpstr>Juli 2018</vt:lpstr>
      <vt:lpstr>Sheet1 (2)</vt:lpstr>
      <vt:lpstr>Sheet1 (3)</vt:lpstr>
      <vt:lpstr>Sheet1 (4)</vt:lpstr>
      <vt:lpstr>Agustus 2018</vt:lpstr>
      <vt:lpstr>Dec 2018</vt:lpstr>
      <vt:lpstr>JUL 2023</vt:lpstr>
      <vt:lpstr>VER 0308</vt:lpstr>
      <vt:lpstr>Entertainment September</vt:lpstr>
      <vt:lpstr>Sheet2</vt:lpstr>
      <vt:lpstr>'Agustus 2018'!Print_Area</vt:lpstr>
      <vt:lpstr>'Dec 2018'!Print_Area</vt:lpstr>
      <vt:lpstr>'Entertainment September'!Print_Area</vt:lpstr>
      <vt:lpstr>'JUL 2023'!Print_Area</vt:lpstr>
      <vt:lpstr>'Juli 2018'!Print_Area</vt:lpstr>
      <vt:lpstr>kul!Print_Area</vt:lpstr>
      <vt:lpstr>MedExp!Print_Area</vt:lpstr>
      <vt:lpstr>SEP!Print_Area</vt:lpstr>
      <vt:lpstr>'Sheet1 (2)'!Print_Area</vt:lpstr>
      <vt:lpstr>'Sheet1 (3)'!Print_Area</vt:lpstr>
      <vt:lpstr>'Sheet1 (4)'!Print_Area</vt:lpstr>
      <vt:lpstr>Sheet2!Print_Area</vt:lpstr>
      <vt:lpstr>Sheet4!Print_Area</vt:lpstr>
      <vt:lpstr>'VER 0308'!Print_Area</vt:lpstr>
    </vt:vector>
  </TitlesOfParts>
  <Company>PT. Trakindo Utama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Sorry ! Masrochan lagi open nikh ..........</dc:creator>
  <cp:lastModifiedBy>ACER</cp:lastModifiedBy>
  <cp:lastPrinted>2023-09-18T04:28:39Z</cp:lastPrinted>
  <dcterms:created xsi:type="dcterms:W3CDTF">2000-07-02T02:18:30Z</dcterms:created>
  <dcterms:modified xsi:type="dcterms:W3CDTF">2023-11-06T03:27:34Z</dcterms:modified>
</cp:coreProperties>
</file>