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PROJECTS\2. PROJECT_SOLUTION\6. 3xG3516 770EKW 60HZ_MEDCO RIMAU\"/>
    </mc:Choice>
  </mc:AlternateContent>
  <bookViews>
    <workbookView xWindow="390" yWindow="390" windowWidth="11925" windowHeight="5460" tabRatio="653" xr2:uid="{00000000-000D-0000-FFFF-FFFF00000000}"/>
  </bookViews>
  <sheets>
    <sheet name="COSTING" sheetId="17" r:id="rId1"/>
    <sheet name="ISA CONFIGURATION" sheetId="28" r:id="rId2"/>
    <sheet name="ISA CONFIGURATION (1)" sheetId="29" r:id="rId3"/>
    <sheet name="ISA CONFIGURATION (2)" sheetId="30" r:id="rId4"/>
    <sheet name="SCOPE OF SUPPLY" sheetId="27" r:id="rId5"/>
    <sheet name="FORM-FCA" sheetId="14" r:id="rId6"/>
    <sheet name="FORM-CIF" sheetId="22" r:id="rId7"/>
    <sheet name="FORM-DDP" sheetId="19" r:id="rId8"/>
    <sheet name="REFERENCE" sheetId="15" r:id="rId9"/>
  </sheets>
  <calcPr calcId="171027"/>
</workbook>
</file>

<file path=xl/calcChain.xml><?xml version="1.0" encoding="utf-8"?>
<calcChain xmlns="http://schemas.openxmlformats.org/spreadsheetml/2006/main">
  <c r="M56" i="17" l="1"/>
  <c r="U152" i="17" l="1"/>
  <c r="U145" i="17" l="1"/>
  <c r="U134" i="17" l="1"/>
  <c r="G89" i="17"/>
  <c r="U168" i="17"/>
  <c r="U148" i="17"/>
  <c r="U72" i="17"/>
  <c r="U110" i="17"/>
  <c r="M156" i="17"/>
  <c r="M128" i="17"/>
  <c r="M43" i="17"/>
  <c r="C26" i="19" l="1"/>
  <c r="C15" i="22"/>
  <c r="M161" i="17"/>
  <c r="M90" i="17"/>
  <c r="M165" i="17"/>
  <c r="M164" i="17"/>
  <c r="M160" i="17"/>
  <c r="M16" i="17"/>
  <c r="M15" i="17"/>
  <c r="C49" i="22" l="1"/>
  <c r="C48" i="14"/>
  <c r="C51" i="19"/>
  <c r="D46" i="22"/>
  <c r="D45" i="22"/>
  <c r="D44" i="22"/>
  <c r="D43" i="22"/>
  <c r="D42" i="22"/>
  <c r="D17" i="22"/>
  <c r="C14" i="22"/>
  <c r="C13" i="22"/>
  <c r="C9" i="22"/>
  <c r="E1" i="22"/>
  <c r="D12" i="22" l="1"/>
  <c r="C8" i="22"/>
  <c r="C40" i="22" s="1"/>
  <c r="G90" i="17" l="1"/>
  <c r="C8" i="14"/>
  <c r="C39" i="14" s="1"/>
  <c r="C8" i="19"/>
  <c r="C42" i="19" s="1"/>
  <c r="M162" i="17"/>
  <c r="Y6" i="17"/>
  <c r="U4" i="17" s="1"/>
  <c r="G91" i="17" l="1"/>
  <c r="C10" i="22"/>
  <c r="D16" i="14"/>
  <c r="C15" i="19"/>
  <c r="E1" i="14"/>
  <c r="E1" i="19"/>
  <c r="C14" i="14" l="1"/>
  <c r="D45" i="14"/>
  <c r="D44" i="14"/>
  <c r="D43" i="14"/>
  <c r="D42" i="14"/>
  <c r="D41" i="14"/>
  <c r="D48" i="19" l="1"/>
  <c r="D47" i="19"/>
  <c r="D46" i="19"/>
  <c r="D45" i="19"/>
  <c r="D44" i="19"/>
  <c r="C14" i="19"/>
  <c r="C13" i="19"/>
  <c r="D12" i="19" l="1"/>
  <c r="C13" i="14"/>
  <c r="D12" i="14" s="1"/>
  <c r="C10" i="19" l="1"/>
  <c r="C9" i="19"/>
  <c r="C10" i="14"/>
  <c r="C9" i="14"/>
  <c r="G168" i="17"/>
  <c r="G169" i="17" s="1"/>
  <c r="G170" i="17" s="1"/>
  <c r="G148" i="17"/>
  <c r="C11" i="22" s="1"/>
  <c r="M17" i="17"/>
  <c r="C50" i="19" l="1"/>
  <c r="D49" i="19" s="1"/>
  <c r="C47" i="14"/>
  <c r="D46" i="14" s="1"/>
  <c r="C48" i="22"/>
  <c r="D47" i="22" s="1"/>
  <c r="C21" i="19"/>
  <c r="C21" i="22"/>
  <c r="D20" i="22" s="1"/>
  <c r="C20" i="14"/>
  <c r="D19" i="14" s="1"/>
  <c r="C41" i="22"/>
  <c r="D7" i="22" s="1"/>
  <c r="G149" i="17"/>
  <c r="C11" i="14"/>
  <c r="C40" i="14" s="1"/>
  <c r="C11" i="19"/>
  <c r="C43" i="19" s="1"/>
  <c r="M168" i="17"/>
  <c r="C24" i="14" l="1"/>
  <c r="C27" i="19"/>
  <c r="C25" i="22"/>
  <c r="D7" i="14"/>
  <c r="D7" i="19"/>
  <c r="C25" i="19" l="1"/>
  <c r="D24" i="19" s="1"/>
  <c r="C24" i="22"/>
  <c r="D23" i="22" s="1"/>
  <c r="C23" i="14"/>
  <c r="D22" i="14" s="1"/>
  <c r="C36" i="19" l="1"/>
  <c r="D35" i="19" s="1"/>
  <c r="C33" i="14"/>
  <c r="D32" i="14" s="1"/>
  <c r="C34" i="22" l="1"/>
  <c r="D33" i="22" s="1"/>
  <c r="U169" i="17"/>
  <c r="G100" i="17"/>
  <c r="G101" i="17" s="1"/>
  <c r="G102" i="17" s="1"/>
  <c r="G150" i="17" s="1"/>
  <c r="C30" i="14" l="1"/>
  <c r="E7" i="14" s="1"/>
  <c r="G155" i="17"/>
  <c r="G171" i="17" s="1"/>
  <c r="M19" i="17" s="1"/>
  <c r="M171" i="17" s="1"/>
  <c r="U17" i="17" s="1"/>
  <c r="U19" i="17" l="1"/>
  <c r="C33" i="19" l="1"/>
  <c r="C31" i="22"/>
  <c r="E7" i="22" s="1"/>
  <c r="U23" i="17"/>
  <c r="C22" i="19" s="1"/>
  <c r="U22" i="17"/>
  <c r="U136" i="17"/>
  <c r="U137" i="17"/>
  <c r="U138" i="17"/>
  <c r="C34" i="14" l="1"/>
  <c r="D34" i="14" s="1"/>
  <c r="C37" i="19"/>
  <c r="D37" i="19" s="1"/>
  <c r="C35" i="22"/>
  <c r="D35" i="22" s="1"/>
  <c r="D20" i="19"/>
  <c r="E7" i="19"/>
  <c r="U25" i="17"/>
  <c r="C18" i="19"/>
  <c r="D17" i="19" s="1"/>
  <c r="U139" i="17"/>
  <c r="C30" i="22"/>
  <c r="D29" i="22" s="1"/>
  <c r="C32" i="19"/>
  <c r="D31" i="19" s="1"/>
  <c r="C29" i="14"/>
  <c r="D28" i="14" s="1"/>
  <c r="C39" i="19"/>
  <c r="D38" i="19" s="1"/>
  <c r="C36" i="14"/>
  <c r="D35" i="14" s="1"/>
  <c r="C37" i="22"/>
  <c r="D36" i="22" s="1"/>
  <c r="D49" i="14" l="1"/>
  <c r="E51" i="14" s="1"/>
  <c r="U142" i="17"/>
  <c r="U171" i="17" s="1"/>
  <c r="V178" i="17"/>
  <c r="K178" i="17"/>
  <c r="S178" i="17"/>
  <c r="M178" i="17"/>
  <c r="U178" i="17"/>
  <c r="R178" i="17"/>
  <c r="O178" i="17"/>
  <c r="P178" i="17"/>
  <c r="P180" i="17"/>
  <c r="R180" i="17"/>
  <c r="V180" i="17"/>
  <c r="M180" i="17"/>
  <c r="O180" i="17"/>
  <c r="S180" i="17"/>
  <c r="U180" i="17"/>
  <c r="K180" i="17"/>
  <c r="D52" i="19"/>
  <c r="E54" i="19" s="1"/>
  <c r="D50" i="22"/>
  <c r="E52" i="22" s="1"/>
  <c r="K184" i="17" l="1"/>
  <c r="U184" i="17"/>
  <c r="S184" i="17"/>
  <c r="P184" i="17"/>
  <c r="R184" i="17"/>
  <c r="V184" i="17"/>
  <c r="O184" i="17"/>
  <c r="M184" i="17"/>
  <c r="S182" i="17"/>
  <c r="S181" i="17"/>
  <c r="R181" i="17"/>
  <c r="R182" i="17"/>
  <c r="P181" i="17"/>
  <c r="P182" i="17"/>
  <c r="M182" i="17"/>
  <c r="M181" i="17"/>
  <c r="O181" i="17"/>
  <c r="O182" i="17"/>
  <c r="K182" i="17"/>
  <c r="K181" i="17"/>
  <c r="U181" i="17"/>
  <c r="U182" i="17"/>
  <c r="V182" i="17"/>
  <c r="V181" i="17"/>
  <c r="W181" i="17" s="1"/>
  <c r="W182" i="17" s="1"/>
  <c r="O185" i="17" l="1"/>
  <c r="O186" i="17"/>
  <c r="S186" i="17"/>
  <c r="S185" i="17"/>
  <c r="P186" i="17"/>
  <c r="P185" i="17"/>
  <c r="V185" i="17"/>
  <c r="V186" i="17"/>
  <c r="U185" i="17"/>
  <c r="U186" i="17"/>
  <c r="M185" i="17"/>
  <c r="M186" i="17"/>
  <c r="R186" i="17"/>
  <c r="R185" i="17"/>
  <c r="K185" i="17"/>
  <c r="K18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Candra Puspita</author>
  </authors>
  <commentList>
    <comment ref="B1" authorId="0" shapeId="0" xr:uid="{00000000-0006-0000-0500-000001000000}">
      <text>
        <r>
          <rPr>
            <sz val="9"/>
            <color indexed="81"/>
            <rFont val="Tahoma"/>
            <family val="2"/>
          </rPr>
          <t>30000120</t>
        </r>
      </text>
    </comment>
    <comment ref="E1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Example: 18%
</t>
        </r>
      </text>
    </comment>
    <comment ref="B2" authorId="0" shapeId="0" xr:uid="{00000000-0006-0000-0500-000003000000}">
      <text>
        <r>
          <rPr>
            <sz val="9"/>
            <color indexed="81"/>
            <rFont val="Tahoma"/>
            <family val="2"/>
          </rPr>
          <t>E13IC18-600_001:AA</t>
        </r>
      </text>
    </comment>
    <comment ref="E2" authorId="0" shapeId="0" xr:uid="{00000000-0006-0000-0500-000004000000}">
      <text>
        <r>
          <rPr>
            <sz val="9"/>
            <color indexed="81"/>
            <rFont val="Tahoma"/>
            <family val="2"/>
          </rPr>
          <t xml:space="preserve">Example: 
IDR 14.379
</t>
        </r>
      </text>
    </comment>
    <comment ref="B3" authorId="0" shapeId="0" xr:uid="{00000000-0006-0000-0500-000005000000}">
      <text>
        <r>
          <rPr>
            <sz val="9"/>
            <color indexed="81"/>
            <rFont val="Tahoma"/>
            <family val="2"/>
          </rPr>
          <t>MDP/C18/600BHP/1800RPM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Example: 
1 September 2015
</t>
        </r>
      </text>
    </comment>
    <comment ref="F3" authorId="0" shapeId="0" xr:uid="{00000000-0006-0000-0500-000007000000}">
      <text>
        <r>
          <rPr>
            <sz val="9"/>
            <color indexed="81"/>
            <rFont val="Tahoma"/>
            <family val="2"/>
          </rPr>
          <t xml:space="preserve">Example:
31 December 2015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Candra Puspita</author>
  </authors>
  <commentList>
    <comment ref="B1" authorId="0" shapeId="0" xr:uid="{00000000-0006-0000-0600-000001000000}">
      <text>
        <r>
          <rPr>
            <sz val="9"/>
            <color indexed="81"/>
            <rFont val="Tahoma"/>
            <family val="2"/>
          </rPr>
          <t>30000120</t>
        </r>
      </text>
    </comment>
    <comment ref="E1" authorId="0" shapeId="0" xr:uid="{00000000-0006-0000-0600-000002000000}">
      <text>
        <r>
          <rPr>
            <sz val="9"/>
            <color indexed="81"/>
            <rFont val="Tahoma"/>
            <family val="2"/>
          </rPr>
          <t xml:space="preserve">Example: 18%
</t>
        </r>
      </text>
    </comment>
    <comment ref="B2" authorId="0" shapeId="0" xr:uid="{00000000-0006-0000-0600-000003000000}">
      <text>
        <r>
          <rPr>
            <sz val="9"/>
            <color indexed="81"/>
            <rFont val="Tahoma"/>
            <family val="2"/>
          </rPr>
          <t>E13IC18-600_001:AA</t>
        </r>
      </text>
    </comment>
    <comment ref="E2" authorId="0" shapeId="0" xr:uid="{00000000-0006-0000-0600-000004000000}">
      <text>
        <r>
          <rPr>
            <sz val="9"/>
            <color indexed="81"/>
            <rFont val="Tahoma"/>
            <family val="2"/>
          </rPr>
          <t xml:space="preserve">Example: 
IDR 14.379
</t>
        </r>
      </text>
    </comment>
    <comment ref="B3" authorId="0" shapeId="0" xr:uid="{00000000-0006-0000-0600-000005000000}">
      <text>
        <r>
          <rPr>
            <sz val="9"/>
            <color indexed="81"/>
            <rFont val="Tahoma"/>
            <family val="2"/>
          </rPr>
          <t>MDP/C18/600BHP/1800RPM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Example: 
1 September 2015
</t>
        </r>
      </text>
    </comment>
    <comment ref="F3" authorId="0" shapeId="0" xr:uid="{00000000-0006-0000-0600-000007000000}">
      <text>
        <r>
          <rPr>
            <sz val="9"/>
            <color indexed="81"/>
            <rFont val="Tahoma"/>
            <family val="2"/>
          </rPr>
          <t xml:space="preserve">Example:
31 December 2015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Candra Puspita</author>
  </authors>
  <commentList>
    <comment ref="B1" authorId="0" shapeId="0" xr:uid="{00000000-0006-0000-0700-000001000000}">
      <text>
        <r>
          <rPr>
            <sz val="9"/>
            <color indexed="81"/>
            <rFont val="Tahoma"/>
            <family val="2"/>
          </rPr>
          <t>30000120</t>
        </r>
      </text>
    </comment>
    <comment ref="E1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Example: 18%
</t>
        </r>
      </text>
    </comment>
    <comment ref="B2" authorId="0" shapeId="0" xr:uid="{00000000-0006-0000-0700-000003000000}">
      <text>
        <r>
          <rPr>
            <sz val="9"/>
            <color indexed="81"/>
            <rFont val="Tahoma"/>
            <family val="2"/>
          </rPr>
          <t>E13IC18-600_001:AA</t>
        </r>
      </text>
    </comment>
    <comment ref="E2" authorId="0" shapeId="0" xr:uid="{00000000-0006-0000-0700-000004000000}">
      <text>
        <r>
          <rPr>
            <sz val="9"/>
            <color indexed="81"/>
            <rFont val="Tahoma"/>
            <family val="2"/>
          </rPr>
          <t xml:space="preserve">Example: 
IDR 14.379
</t>
        </r>
      </text>
    </comment>
    <comment ref="B3" authorId="0" shapeId="0" xr:uid="{00000000-0006-0000-0700-000005000000}">
      <text>
        <r>
          <rPr>
            <sz val="9"/>
            <color indexed="81"/>
            <rFont val="Tahoma"/>
            <family val="2"/>
          </rPr>
          <t>MDP/C18/600BHP/1800RPM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700-000006000000}">
      <text>
        <r>
          <rPr>
            <sz val="9"/>
            <color indexed="81"/>
            <rFont val="Tahoma"/>
            <family val="2"/>
          </rPr>
          <t xml:space="preserve">Example: 
1 September 2015
</t>
        </r>
      </text>
    </comment>
    <comment ref="F3" authorId="0" shapeId="0" xr:uid="{00000000-0006-0000-0700-000007000000}">
      <text>
        <r>
          <rPr>
            <sz val="9"/>
            <color indexed="81"/>
            <rFont val="Tahoma"/>
            <family val="2"/>
          </rPr>
          <t xml:space="preserve">Example:
31 December 2015
</t>
        </r>
      </text>
    </comment>
  </commentList>
</comments>
</file>

<file path=xl/sharedStrings.xml><?xml version="1.0" encoding="utf-8"?>
<sst xmlns="http://schemas.openxmlformats.org/spreadsheetml/2006/main" count="2465" uniqueCount="800">
  <si>
    <t>Material No. (internal)</t>
  </si>
  <si>
    <t>MARGIN</t>
  </si>
  <si>
    <t>Material No. (external)</t>
  </si>
  <si>
    <t>RATE (USD-IDR)</t>
  </si>
  <si>
    <t>Material Description</t>
  </si>
  <si>
    <t>VALIDITY DATE FROM-TO</t>
  </si>
  <si>
    <t>CONDITION TYPE</t>
  </si>
  <si>
    <t>DESCRIPTION</t>
  </si>
  <si>
    <t>PRICE (USD)</t>
  </si>
  <si>
    <t>ZQ01</t>
  </si>
  <si>
    <t>UNIT &amp; ATTACHMENT VALUE</t>
  </si>
  <si>
    <t>A. LIST PRICE</t>
  </si>
  <si>
    <t>- Factory (FTY) Discount</t>
  </si>
  <si>
    <t>B. NET PRICE</t>
  </si>
  <si>
    <t>ZQ02</t>
  </si>
  <si>
    <t>INTERNATIONAL FREIGHT INBOUND</t>
  </si>
  <si>
    <t>- Freight to PTTU Indonesia</t>
  </si>
  <si>
    <t>- Freight to PTTU Singapore</t>
  </si>
  <si>
    <t>- Forwarding Charge</t>
  </si>
  <si>
    <t>- Clearance (PIB, Forwarding Fee, Clearance)</t>
  </si>
  <si>
    <t>ZQ03</t>
  </si>
  <si>
    <t>CUSTOM DUTY</t>
  </si>
  <si>
    <t>- Duty</t>
  </si>
  <si>
    <t>ZQ04</t>
  </si>
  <si>
    <t>LOCAL FREIGHT/HANDLING INBOUND</t>
  </si>
  <si>
    <t>- Handling Charges (Singapore)</t>
  </si>
  <si>
    <t>- Handling Charges (Indonesia)</t>
  </si>
  <si>
    <t>ZQ05</t>
  </si>
  <si>
    <t>SERVICE &amp; PARTS</t>
  </si>
  <si>
    <t>- Attachment (toolset, battery, PWM Converter, etc)</t>
  </si>
  <si>
    <t>- Services in Jakarta</t>
  </si>
  <si>
    <t>- Services in Singapore</t>
  </si>
  <si>
    <t>- Inspection Good Income (IGI)</t>
  </si>
  <si>
    <t>- Pre Delivery Service (PDI)</t>
  </si>
  <si>
    <t>- Misc. Service Charges</t>
  </si>
  <si>
    <t>ZQ06</t>
  </si>
  <si>
    <t>INSURANCE</t>
  </si>
  <si>
    <t>- Forwarding Charge Insurance</t>
  </si>
  <si>
    <t>- Inland Insurance</t>
  </si>
  <si>
    <t>ZQ07</t>
  </si>
  <si>
    <t>PRE-COMMISSIONING &amp; COMMISSIONING</t>
  </si>
  <si>
    <t>- Testing &amp; Commissioning</t>
  </si>
  <si>
    <t>ZQ08</t>
  </si>
  <si>
    <t>WARRANTY</t>
  </si>
  <si>
    <t>ZQ09</t>
  </si>
  <si>
    <t>MISCELLANEOUS</t>
  </si>
  <si>
    <t>- Finance Recovery Charge</t>
  </si>
  <si>
    <t>- Customer Visit</t>
  </si>
  <si>
    <t>ZQ10</t>
  </si>
  <si>
    <t>LOCAL FREIGHT/HANDLING OUTBOUND</t>
  </si>
  <si>
    <t>ZQ11</t>
  </si>
  <si>
    <t>INTERNATIONAL FREIGHT OUTBOUND</t>
  </si>
  <si>
    <t>ZQ12</t>
  </si>
  <si>
    <t>CAT DISCOUNT</t>
  </si>
  <si>
    <t>ZQ13</t>
  </si>
  <si>
    <t>MARKETING PROGRAM PARTS VOUCHER</t>
  </si>
  <si>
    <t>ZQ14</t>
  </si>
  <si>
    <t>MARKETING PROGRAM PREVENTIVE MAINTENANCE</t>
  </si>
  <si>
    <t>ZQ15</t>
  </si>
  <si>
    <t>SERVICE &amp; PARTS (SUBLETTING)</t>
  </si>
  <si>
    <t>TOTAL COST</t>
  </si>
  <si>
    <t>- PPH Import</t>
  </si>
  <si>
    <t>- Engine Insurance</t>
  </si>
  <si>
    <t>- FAT</t>
  </si>
  <si>
    <t>- Local Completion (Accessories) - Singapore</t>
  </si>
  <si>
    <t>- Local Completion (Accessories) - Indonesia</t>
  </si>
  <si>
    <t>- Transport to warehouse</t>
  </si>
  <si>
    <t xml:space="preserve"> </t>
  </si>
  <si>
    <t>Cost Component Code</t>
  </si>
  <si>
    <t>Cost Component Type</t>
  </si>
  <si>
    <t>Description</t>
  </si>
  <si>
    <t>Cost Element Unit</t>
  </si>
  <si>
    <t>Cost Element Attachment</t>
  </si>
  <si>
    <t>Unit &amp; Attachment Value</t>
  </si>
  <si>
    <t>5010000000</t>
  </si>
  <si>
    <t>5010600000</t>
  </si>
  <si>
    <t>Int’l Freight Inbound</t>
  </si>
  <si>
    <t>5011001000</t>
  </si>
  <si>
    <t>Custom Duty</t>
  </si>
  <si>
    <t>5011003000</t>
  </si>
  <si>
    <t>Local Freight/Handling Inbound</t>
  </si>
  <si>
    <t>5011002000</t>
  </si>
  <si>
    <t>Service &amp; Parts</t>
  </si>
  <si>
    <t>5011004000</t>
  </si>
  <si>
    <t>Insurance</t>
  </si>
  <si>
    <t>5011006000</t>
  </si>
  <si>
    <t>Pre-Commissioning &amp; Commissioning</t>
  </si>
  <si>
    <t>5011007000</t>
  </si>
  <si>
    <t>Warranty</t>
  </si>
  <si>
    <t>5011008000</t>
  </si>
  <si>
    <t>Miscellaneous</t>
  </si>
  <si>
    <t>5011009000</t>
  </si>
  <si>
    <t>Local Freight/Handling Outbound</t>
  </si>
  <si>
    <t>5011010000</t>
  </si>
  <si>
    <t>Int’l Freight Outbound</t>
  </si>
  <si>
    <t>5011011000</t>
  </si>
  <si>
    <t>CAT Discount</t>
  </si>
  <si>
    <t>Marketing Program Parts Voucher</t>
  </si>
  <si>
    <t>Marketing Program Preventive Maintenance</t>
  </si>
  <si>
    <t>Service &amp; Parts (Subletting)</t>
  </si>
  <si>
    <t>5011005000</t>
  </si>
  <si>
    <t>- CAT Discount (CTOPS, dll)</t>
  </si>
  <si>
    <t>CNF JAKARTA</t>
  </si>
  <si>
    <t>EURO TO $ USA</t>
  </si>
  <si>
    <t>:</t>
  </si>
  <si>
    <t>CODE</t>
  </si>
  <si>
    <t>QTY</t>
  </si>
  <si>
    <t>$SING TO $USA</t>
  </si>
  <si>
    <t>REV. NO</t>
  </si>
  <si>
    <t>FACTORY DISCOUNT</t>
  </si>
  <si>
    <t>FILE</t>
  </si>
  <si>
    <t>CTOPS DISCOUNT</t>
  </si>
  <si>
    <t>DATE</t>
  </si>
  <si>
    <t>MODEL</t>
  </si>
  <si>
    <t>ESCALATION</t>
  </si>
  <si>
    <t>CUSTOMER</t>
  </si>
  <si>
    <t>OUTPUT</t>
  </si>
  <si>
    <t/>
  </si>
  <si>
    <t>CFEL PREMIUM CHGS</t>
  </si>
  <si>
    <t>ADDRESS</t>
  </si>
  <si>
    <t>HZ / RPM</t>
  </si>
  <si>
    <t>LIST GROSS MARGIN</t>
  </si>
  <si>
    <t>REQ. BY</t>
  </si>
  <si>
    <t>VOLTAGE</t>
  </si>
  <si>
    <t>CUSTOM DUTIES</t>
  </si>
  <si>
    <t>PROJECT</t>
  </si>
  <si>
    <t>RATING</t>
  </si>
  <si>
    <t>INWARD HANDLING</t>
  </si>
  <si>
    <t>DIVISION</t>
  </si>
  <si>
    <t>ASPIRATION</t>
  </si>
  <si>
    <t>FINANCE RECOVERY CHARGES</t>
  </si>
  <si>
    <t>A/I</t>
  </si>
  <si>
    <t>COMPLETION SINGAPORE</t>
  </si>
  <si>
    <t>COMPLETION INDONESIA</t>
  </si>
  <si>
    <t>Ref. No.</t>
  </si>
  <si>
    <t>List Price</t>
  </si>
  <si>
    <t>$SING</t>
  </si>
  <si>
    <t>$USA</t>
  </si>
  <si>
    <t>RUPIAH</t>
  </si>
  <si>
    <t>A1.</t>
  </si>
  <si>
    <t>RECEIVING COST FROM PORT</t>
  </si>
  <si>
    <t>FORWARDING CHARGES</t>
  </si>
  <si>
    <t>RECEIVING INSPECTION</t>
  </si>
  <si>
    <t>FREIGHT TO INDONESIA</t>
  </si>
  <si>
    <t>TOTAL INWARD COSTS</t>
  </si>
  <si>
    <t>TOTAL OUR WORKS AT SINGAPORE</t>
  </si>
  <si>
    <t>CIF COST INDONESIA PORT</t>
  </si>
  <si>
    <t>DUTY</t>
  </si>
  <si>
    <t>C</t>
  </si>
  <si>
    <t>MECHANICAL AUXILLARIES</t>
  </si>
  <si>
    <t>C1.</t>
  </si>
  <si>
    <t>BASE</t>
  </si>
  <si>
    <t>C2</t>
  </si>
  <si>
    <t>COOLING</t>
  </si>
  <si>
    <t>C3</t>
  </si>
  <si>
    <t>FUEL</t>
  </si>
  <si>
    <t>C4</t>
  </si>
  <si>
    <t>STARTING</t>
  </si>
  <si>
    <t>C5</t>
  </si>
  <si>
    <t>EXHAUST</t>
  </si>
  <si>
    <t>TOTAL MECHANICAL AUX</t>
  </si>
  <si>
    <t>D</t>
  </si>
  <si>
    <t>ELECTRICAL</t>
  </si>
  <si>
    <t>D1</t>
  </si>
  <si>
    <t>ENGINE PANEL</t>
  </si>
  <si>
    <t>D2</t>
  </si>
  <si>
    <t>REMOTE CONTROL</t>
  </si>
  <si>
    <t>EX FACTORY LIST</t>
  </si>
  <si>
    <t>EX FACTORY WITH ESCALATION</t>
  </si>
  <si>
    <r>
      <t xml:space="preserve">EX FACTORY NETT (WITH </t>
    </r>
    <r>
      <rPr>
        <b/>
        <sz val="8"/>
        <color indexed="10"/>
        <rFont val="Times New Roman"/>
        <family val="1"/>
      </rPr>
      <t>CTOPS</t>
    </r>
    <r>
      <rPr>
        <sz val="8"/>
        <rFont val="Times New Roman"/>
        <family val="1"/>
      </rPr>
      <t xml:space="preserve"> &amp; CAPL PREM CHG)</t>
    </r>
  </si>
  <si>
    <t>D3</t>
  </si>
  <si>
    <t>SWITCHGEAR</t>
  </si>
  <si>
    <t>A2.</t>
  </si>
  <si>
    <t>30% DISCOUNT  - CAT ITEM</t>
  </si>
  <si>
    <t>OTHER</t>
  </si>
  <si>
    <t>D6</t>
  </si>
  <si>
    <t>MOTOR CONTROL</t>
  </si>
  <si>
    <t>BOXING</t>
  </si>
  <si>
    <t>TOTAL ELECTRICAL</t>
  </si>
  <si>
    <t>INDONESIAN WORK SHOP</t>
  </si>
  <si>
    <t>ESCALATION EX FACTORY</t>
  </si>
  <si>
    <t>EX FACTORY NETT (WITH 30% DISC)</t>
  </si>
  <si>
    <t>PREPARATION</t>
  </si>
  <si>
    <t>A3</t>
  </si>
  <si>
    <t>NETT ITEMS</t>
  </si>
  <si>
    <t>ENGINE INSURANCE</t>
  </si>
  <si>
    <t>STOCK HOLDING CHARGES</t>
  </si>
  <si>
    <t>TOTAL</t>
  </si>
  <si>
    <t>INSTALLATION</t>
  </si>
  <si>
    <t>TU-SERV</t>
  </si>
  <si>
    <t>TESTING &amp; COMMISSIONING</t>
  </si>
  <si>
    <t>NETT EX FACTORY</t>
  </si>
  <si>
    <t>TOTAL COST EX FACTORY</t>
  </si>
  <si>
    <t>LANDED SINGAPORE WHARF</t>
  </si>
  <si>
    <t>E</t>
  </si>
  <si>
    <t>SERVICES SINGAPORE</t>
  </si>
  <si>
    <t>B</t>
  </si>
  <si>
    <t>GENERATOR/TRANSMISSION</t>
  </si>
  <si>
    <t>TOTAL WORKSHOP</t>
  </si>
  <si>
    <t>PRE DELIVERY SERVICE</t>
  </si>
  <si>
    <t>DELIVERY TO WHARF</t>
  </si>
  <si>
    <t>DELIVERY INSPECTION</t>
  </si>
  <si>
    <t>LOAD BANK TEST</t>
  </si>
  <si>
    <t>TOTAL EX FACTORY</t>
  </si>
  <si>
    <t>TOTAL TRAFFIC</t>
  </si>
  <si>
    <t>GENERATOR ESCALATION</t>
  </si>
  <si>
    <t>TOTAL COST INDONESIA</t>
  </si>
  <si>
    <t>TOTAL GEN/TRANS SING WHARF</t>
  </si>
  <si>
    <t>ENGINE &amp; GENERATOR SINGAPORE WHARF</t>
  </si>
  <si>
    <t>TOTAL COST FAS SING</t>
  </si>
  <si>
    <t>TOTAL DELIVERY DUTY PAID INDONESIA</t>
  </si>
  <si>
    <t>PRICE LIST</t>
  </si>
  <si>
    <t>CTOPS</t>
  </si>
  <si>
    <t>DISCOUNT</t>
  </si>
  <si>
    <t>LIST</t>
  </si>
  <si>
    <t>SPECIAL NOTE</t>
  </si>
  <si>
    <t>PRICE VALIDITY : 30 DAYS</t>
  </si>
  <si>
    <t>FCA</t>
  </si>
  <si>
    <t>CIF I</t>
  </si>
  <si>
    <t>RECEIVED BY</t>
  </si>
  <si>
    <t>CIF II</t>
  </si>
  <si>
    <t>CIF III</t>
  </si>
  <si>
    <t>APPROVED BY</t>
  </si>
  <si>
    <t>DDP I</t>
  </si>
  <si>
    <t>DDP II</t>
  </si>
  <si>
    <t>DDP III</t>
  </si>
  <si>
    <t>TIME</t>
  </si>
  <si>
    <t>FMCIF</t>
  </si>
  <si>
    <t>TOTAL DELIVERY FCA SINGAPORE (USD)</t>
  </si>
  <si>
    <t>TOTAL DELIVERY DDP JAKARTA (USD)</t>
  </si>
  <si>
    <t>FCA SINGAPORE</t>
  </si>
  <si>
    <t>TOTAL DISCOUNT</t>
  </si>
  <si>
    <t>SPAR / FOCUS PROGRAM</t>
  </si>
  <si>
    <t>- ESCALATION (List price)</t>
  </si>
  <si>
    <t>- ESCALATION (Nett price)</t>
  </si>
  <si>
    <t>FACTORY</t>
  </si>
  <si>
    <t>PREPARATION (PDI)</t>
  </si>
  <si>
    <t>TOTAL CAT PARTS &amp; SERVICES (SNG)</t>
  </si>
  <si>
    <t>CAT PARTS &amp; SERVICES (SNG)</t>
  </si>
  <si>
    <t>OTHER (SNG)</t>
  </si>
  <si>
    <t>OTHER (IND)</t>
  </si>
  <si>
    <t>CAT PARTS &amp; SERVICES (IND)</t>
  </si>
  <si>
    <t>TOTAL OTHER (IND)</t>
  </si>
  <si>
    <t>TOTAL OTHER (SNG)</t>
  </si>
  <si>
    <t>POWER SYSTEMS</t>
  </si>
  <si>
    <t>L</t>
  </si>
  <si>
    <t>MSPETPG_I</t>
  </si>
  <si>
    <t>N</t>
  </si>
  <si>
    <t>Quote Number</t>
  </si>
  <si>
    <t>Configuration</t>
  </si>
  <si>
    <t>Dealer Code</t>
  </si>
  <si>
    <t>J210</t>
  </si>
  <si>
    <t>Model Update Date</t>
  </si>
  <si>
    <t>Pricing Date</t>
  </si>
  <si>
    <t>Print Date</t>
  </si>
  <si>
    <t>Sales Person</t>
  </si>
  <si>
    <t>Joko Susilo</t>
  </si>
  <si>
    <t>Dealer Engineer</t>
  </si>
  <si>
    <t>Consulting Engineer</t>
  </si>
  <si>
    <t>Project Name</t>
  </si>
  <si>
    <t>Project Number</t>
  </si>
  <si>
    <t>Project Location</t>
  </si>
  <si>
    <t>Created Date</t>
  </si>
  <si>
    <t>Expiration Date</t>
  </si>
  <si>
    <t>Status</t>
  </si>
  <si>
    <t>Active</t>
  </si>
  <si>
    <t>Customer</t>
  </si>
  <si>
    <t>Number</t>
  </si>
  <si>
    <t>Attn</t>
  </si>
  <si>
    <t>Address</t>
  </si>
  <si>
    <t>City</t>
  </si>
  <si>
    <t>State</t>
  </si>
  <si>
    <t>Postal Code</t>
  </si>
  <si>
    <t>Phone</t>
  </si>
  <si>
    <t>Fax</t>
  </si>
  <si>
    <t>Features</t>
  </si>
  <si>
    <t>Feature Code</t>
  </si>
  <si>
    <t>Qty</t>
  </si>
  <si>
    <t>L/N</t>
  </si>
  <si>
    <t>Unit Price</t>
  </si>
  <si>
    <t>Total Price</t>
  </si>
  <si>
    <t>USD List Total</t>
  </si>
  <si>
    <t>USD Net Total</t>
  </si>
  <si>
    <t>Parts</t>
  </si>
  <si>
    <t>Part Number</t>
  </si>
  <si>
    <t>Weight</t>
  </si>
  <si>
    <t>0V2788</t>
  </si>
  <si>
    <t>END USE: PETRO PRODUCTION/PUMPING</t>
  </si>
  <si>
    <t>Caterpillar Factory Costs</t>
  </si>
  <si>
    <t>Total Configuration List Price</t>
  </si>
  <si>
    <t>Additional Attachments List Price</t>
  </si>
  <si>
    <t>% Escalation</t>
  </si>
  <si>
    <t>% Discount</t>
  </si>
  <si>
    <t>Dealer Net Price</t>
  </si>
  <si>
    <t>Local Cost Summary</t>
  </si>
  <si>
    <t>Exchange Rate (USD/USD)</t>
  </si>
  <si>
    <t>Local Net Price</t>
  </si>
  <si>
    <t>Local Freight Inland</t>
  </si>
  <si>
    <t>Freight Local</t>
  </si>
  <si>
    <t>Local Duty Percent</t>
  </si>
  <si>
    <t>Local Tax Percent</t>
  </si>
  <si>
    <t>Add'l Discounts: (% List Price w/o Escalation)</t>
  </si>
  <si>
    <t>Local Components</t>
  </si>
  <si>
    <t>Local Attachment</t>
  </si>
  <si>
    <t>This Configuration has No Local Attachments</t>
  </si>
  <si>
    <t>Total Local Cost</t>
  </si>
  <si>
    <t>Adjusted Net Price</t>
  </si>
  <si>
    <t>Net Items</t>
  </si>
  <si>
    <t>CAT Freight</t>
  </si>
  <si>
    <t>Freight:</t>
  </si>
  <si>
    <t>Inland</t>
  </si>
  <si>
    <t>Port</t>
  </si>
  <si>
    <t>Ocean</t>
  </si>
  <si>
    <t>Other</t>
  </si>
  <si>
    <t>Dealer Components</t>
  </si>
  <si>
    <t>This Configuration has No Dealer Attachments</t>
  </si>
  <si>
    <t>Total Dealer Cost</t>
  </si>
  <si>
    <t>Labor Attachment</t>
  </si>
  <si>
    <t>This Configuration has No Labor Attachments</t>
  </si>
  <si>
    <t>Total Labor Cost</t>
  </si>
  <si>
    <t>Quote Level Attachments</t>
  </si>
  <si>
    <t>Est. Total CAT Weight</t>
  </si>
  <si>
    <t>0 lbs</t>
  </si>
  <si>
    <t>Est. Total Non-CAT Weight</t>
  </si>
  <si>
    <t>Est. Total Weight</t>
  </si>
  <si>
    <t>Factory Net Price Total</t>
  </si>
  <si>
    <t>TOTAL NON-CAT</t>
  </si>
  <si>
    <t>TOTAL PROJECT COST</t>
  </si>
  <si>
    <t>Gross Profit Percent</t>
  </si>
  <si>
    <t>Exchange Rate Used</t>
  </si>
  <si>
    <t>End Customer Sell Price</t>
  </si>
  <si>
    <t>End Customer Currency</t>
  </si>
  <si>
    <t>USD</t>
  </si>
  <si>
    <t>SYSTEM GENERATED QUOTATION PRICE</t>
  </si>
  <si>
    <t>System Generated Gross Profit</t>
  </si>
  <si>
    <t>System Generated % Gross Profit</t>
  </si>
  <si>
    <t>AIR INLET SYSTEM</t>
  </si>
  <si>
    <t>COOLING SYSTEM</t>
  </si>
  <si>
    <t>FUEL SYSTEM</t>
  </si>
  <si>
    <t>LUBE SYSTEM</t>
  </si>
  <si>
    <t>GENERAL</t>
  </si>
  <si>
    <t>EXHAUST SYSTEM</t>
  </si>
  <si>
    <t>MOUNTING SYSTEM</t>
  </si>
  <si>
    <t>PRIME POWER</t>
  </si>
  <si>
    <t>NOEUCRT_I</t>
  </si>
  <si>
    <t>MWCODEE_I</t>
  </si>
  <si>
    <t>TRSGEN7_I</t>
  </si>
  <si>
    <t>PGS TEST REPORT @ 0.8 PF</t>
  </si>
  <si>
    <t>IGNITION SYSTEM</t>
  </si>
  <si>
    <t>MSCPB32_I</t>
  </si>
  <si>
    <t>LAND PRODUCTION PRIME GENSET</t>
  </si>
  <si>
    <t>9Y8164</t>
  </si>
  <si>
    <t>CONTINUOUS POWER APPLICATION</t>
  </si>
  <si>
    <t>CERTIFICATION GP</t>
  </si>
  <si>
    <t>0P1793</t>
  </si>
  <si>
    <t>###GEN SET TEST CHG @ 0.8 PF###</t>
  </si>
  <si>
    <t>CONTINUOUS</t>
  </si>
  <si>
    <t>SOV2403_S</t>
  </si>
  <si>
    <t>BTRCBL1_S</t>
  </si>
  <si>
    <t>PRESERVATION - CORROSION INHIB</t>
  </si>
  <si>
    <t>FLEXIBLE FITTING</t>
  </si>
  <si>
    <t>7W0825</t>
  </si>
  <si>
    <t>BATTERY CABLES</t>
  </si>
  <si>
    <t>VIBRATION ISOLATORS</t>
  </si>
  <si>
    <t>FLANGE AND EXHAUST EXPANDER</t>
  </si>
  <si>
    <t>24 VOLT BATTERY SET - DRY</t>
  </si>
  <si>
    <t>     </t>
  </si>
  <si>
    <t>                                                        </t>
  </si>
  <si>
    <t>EMCMETU_I</t>
  </si>
  <si>
    <t>METRIC DISPLAY UNITS</t>
  </si>
  <si>
    <t>SWP0001_I</t>
  </si>
  <si>
    <t>TRSGEN1_I</t>
  </si>
  <si>
    <t>GENERATOR TEST REPORT</t>
  </si>
  <si>
    <t>0P1530</t>
  </si>
  <si>
    <t>0P7607</t>
  </si>
  <si>
    <t>SHRINK WRAP PROTECTION - 3516</t>
  </si>
  <si>
    <t>Handling Fee NIC</t>
  </si>
  <si>
    <t>PARTS COMPLETION, FAMILIARIZATION</t>
  </si>
  <si>
    <t>ENG SUPERVISION, REVISIT 500JAM</t>
  </si>
  <si>
    <t>G3516</t>
  </si>
  <si>
    <t>TSTAT38_I</t>
  </si>
  <si>
    <t>THERMOSTATIC VALVE (54 DEG C)</t>
  </si>
  <si>
    <t>LUBOILU_I</t>
  </si>
  <si>
    <t>EMCDP01_I</t>
  </si>
  <si>
    <t>DUST-PROOF CONTROL PANEL</t>
  </si>
  <si>
    <t>EMCPLAR_I</t>
  </si>
  <si>
    <t>PANEL LIGHTS/AUXILIARY RELAY</t>
  </si>
  <si>
    <t>EMCEFR1_I</t>
  </si>
  <si>
    <t>ENGINE FAILURE RELAY</t>
  </si>
  <si>
    <t>RTD0001_I</t>
  </si>
  <si>
    <t>SHREL01_I</t>
  </si>
  <si>
    <t>SPACE HEATER RELAY</t>
  </si>
  <si>
    <t>VIBIS05_S</t>
  </si>
  <si>
    <t>DPX0002_I</t>
  </si>
  <si>
    <t>DOMESTIC PACK FOR EXPORT</t>
  </si>
  <si>
    <t>SRP0014_I</t>
  </si>
  <si>
    <t>DUPLEX OIL FILTER-RH SERVICE</t>
  </si>
  <si>
    <t>ENGINE BARRING GROUP</t>
  </si>
  <si>
    <t>MTG GP - VALVE</t>
  </si>
  <si>
    <t>BEARING TEMPERATURE RTD</t>
  </si>
  <si>
    <t>5N0591</t>
  </si>
  <si>
    <t>MANUAL VOLTAGE CONTROL</t>
  </si>
  <si>
    <t>5N8877</t>
  </si>
  <si>
    <t>VALVE GP - SOLENOID</t>
  </si>
  <si>
    <t>0P1914</t>
  </si>
  <si>
    <t>MUFFLER</t>
  </si>
  <si>
    <t>OIL PAN DRAIN VLV/11 1/2NPTF/2</t>
  </si>
  <si>
    <t>LA6090</t>
  </si>
  <si>
    <t>ULTRA 40 OIL - 416 LITERS</t>
  </si>
  <si>
    <t>CONTROL SYSTEM</t>
  </si>
  <si>
    <t>Jacket water pump, gear driven, centrifugal, non-self-priming.</t>
  </si>
  <si>
    <t>FLYWHEELS &amp; FLYWHEEL HOUSINGS</t>
  </si>
  <si>
    <t>INSTRUMENTATION</t>
  </si>
  <si>
    <t>Oil cooler</t>
  </si>
  <si>
    <t>PROTECTION SYSTEM</t>
  </si>
  <si>
    <t>Lifting eyes</t>
  </si>
  <si>
    <t>LAFAYETTE</t>
  </si>
  <si>
    <t>CBU_JS137_GG_G3516 PTPL_770EKW_60HZ_480V_MEDCO RIMAU_BDGT</t>
  </si>
  <si>
    <t>MEDCO</t>
  </si>
  <si>
    <t>RIMAU BLOK</t>
  </si>
  <si>
    <t>EMS YUSFI</t>
  </si>
  <si>
    <t>770 EKW</t>
  </si>
  <si>
    <t>60HZ/1200RPM</t>
  </si>
  <si>
    <t>480V</t>
  </si>
  <si>
    <t>Configuration 01 - G3516PTPL</t>
  </si>
  <si>
    <t>G3516_770EKW 480V 60HZ</t>
  </si>
  <si>
    <t>RIMAU BLOK_OPSI2</t>
  </si>
  <si>
    <t>CONTINU_I</t>
  </si>
  <si>
    <t>COREARG_I</t>
  </si>
  <si>
    <t>TOP LEVEL CORE ARRANGEMENT</t>
  </si>
  <si>
    <t>54DEGSC_I</t>
  </si>
  <si>
    <t>54 DEG SCAC</t>
  </si>
  <si>
    <t>KWW0770_I</t>
  </si>
  <si>
    <t>770 EKW W/O FAN (54C/130F)</t>
  </si>
  <si>
    <t>60H0480_I</t>
  </si>
  <si>
    <t>VOLTAGE INDICATOR 480V (WYE)</t>
  </si>
  <si>
    <t>PETRO LAND PRODUCTION / PMPING</t>
  </si>
  <si>
    <t>EXPTTAG_I</t>
  </si>
  <si>
    <t>EXPORT TAG</t>
  </si>
  <si>
    <t>NO EU CERT REQUEST-SEE DETAILS</t>
  </si>
  <si>
    <t>LITENGO_I</t>
  </si>
  <si>
    <t>ENGLISH LITERATURE</t>
  </si>
  <si>
    <t>OGNPMMJ_I</t>
  </si>
  <si>
    <t>GENERATOR 807 FRAME PM 480V</t>
  </si>
  <si>
    <t>EMCPNL8_I</t>
  </si>
  <si>
    <t>ELECT. MOD CONT PANEL II+</t>
  </si>
  <si>
    <t>NFPA099_I</t>
  </si>
  <si>
    <t>NFPA 99 REQUIRMENT</t>
  </si>
  <si>
    <t>EMCAM06_I</t>
  </si>
  <si>
    <t>ALARM MODULE - NFPA 99</t>
  </si>
  <si>
    <t>EMCAM03_I</t>
  </si>
  <si>
    <t>CUSTOM ALARM MODULE - 8 LIGHTS</t>
  </si>
  <si>
    <t>GOVLS08_I</t>
  </si>
  <si>
    <t>2301A LOAD SHARING GOVERNOR</t>
  </si>
  <si>
    <t>JWINFH0_I</t>
  </si>
  <si>
    <t>JW IN CAT FLANGE-HOSE CONN</t>
  </si>
  <si>
    <t>JWOTCF0_I</t>
  </si>
  <si>
    <t>JW OUT RH CAT FLANGE CONN</t>
  </si>
  <si>
    <t>EXGAG00_I</t>
  </si>
  <si>
    <t>GAUGES</t>
  </si>
  <si>
    <t>GIPDT05_I</t>
  </si>
  <si>
    <t>DIGITAL TACHOMETER</t>
  </si>
  <si>
    <t>GIPAWP1_I</t>
  </si>
  <si>
    <t>AUX. WATER PRESSURE GAUGE</t>
  </si>
  <si>
    <t>OILPN04_I</t>
  </si>
  <si>
    <t>STANDARD OIL PAN</t>
  </si>
  <si>
    <t>DOFRH06_I</t>
  </si>
  <si>
    <t>DUPLEX OIL FILTER-RH</t>
  </si>
  <si>
    <t>OLVLRG9_I</t>
  </si>
  <si>
    <t>OIL LEVEL REGULATOR-STD PAN</t>
  </si>
  <si>
    <t>OILDRN6_I</t>
  </si>
  <si>
    <t>SPMPL16_I</t>
  </si>
  <si>
    <t>SUMP PUMP LH - STD PAN</t>
  </si>
  <si>
    <t>LUBRICATING OIL-ULTRA-STD PAN</t>
  </si>
  <si>
    <t>NSSDG01_I</t>
  </si>
  <si>
    <t>NO STUB SHAFT - DAMPER GUARD</t>
  </si>
  <si>
    <t>AIARO01_S</t>
  </si>
  <si>
    <t>AIR INLET ADAPTER-ROUND</t>
  </si>
  <si>
    <t>BAT2451_S</t>
  </si>
  <si>
    <t>24V BAT SET-DRY/2600CCA/QTY4</t>
  </si>
  <si>
    <t>BATTERY CABLES/1880MM (1-2)</t>
  </si>
  <si>
    <t>BTR0022_S</t>
  </si>
  <si>
    <t>2 BATTERY RACK/FLOOR (1-2)</t>
  </si>
  <si>
    <t>EMCCIM1_S</t>
  </si>
  <si>
    <t>CUSTOMER INTERFACE MODULE-CIM</t>
  </si>
  <si>
    <t>EMCRMP1_S</t>
  </si>
  <si>
    <t>REM 8-LIGHT ANNUNCIATOR</t>
  </si>
  <si>
    <t>COLMJA2_S</t>
  </si>
  <si>
    <t>MECHANICAL JOINT ASSEMBLY</t>
  </si>
  <si>
    <t>EXCFF40_S</t>
  </si>
  <si>
    <t>FLEXIBLE FITTING/203MM/8IN</t>
  </si>
  <si>
    <t>EXHEX11_S</t>
  </si>
  <si>
    <t>FLANGE &amp; EXH EXP/203 TO 254MM</t>
  </si>
  <si>
    <t>MUFSA04_S</t>
  </si>
  <si>
    <t>MUFFLER-SPARK/20DBA/10IN</t>
  </si>
  <si>
    <t>FULFL14_S</t>
  </si>
  <si>
    <t>FUEL FILTER</t>
  </si>
  <si>
    <t>BEARING TEMPERATURE RTD/PLAT</t>
  </si>
  <si>
    <t>MVC0003_I</t>
  </si>
  <si>
    <t>EMCDV01_I</t>
  </si>
  <si>
    <t>DUAL VOLTAGE CAPABILITY</t>
  </si>
  <si>
    <t>DUST-PROOF ENCLOSURE</t>
  </si>
  <si>
    <t>GAS SHUTOFF VALVE</t>
  </si>
  <si>
    <t>TVA0003_I</t>
  </si>
  <si>
    <t>TVA NOT PERFORMED BY CAT</t>
  </si>
  <si>
    <t>TRSENG1_I</t>
  </si>
  <si>
    <t>STD ENGINE TEST CHARGE 3L0436</t>
  </si>
  <si>
    <t>TSPCSA5_I</t>
  </si>
  <si>
    <t>NEUTRAL GND CONNECTION</t>
  </si>
  <si>
    <t>G3516PTPL</t>
  </si>
  <si>
    <t>G3516 PETRO PACKAGE LAFAYETTE</t>
  </si>
  <si>
    <t>ENGINE AR-CORE</t>
  </si>
  <si>
    <t>PC1356</t>
  </si>
  <si>
    <t>GENERATOR ARRGT. 807F PM-FW</t>
  </si>
  <si>
    <t>9Y7181</t>
  </si>
  <si>
    <t>GENERATOR 807 FRAME PM</t>
  </si>
  <si>
    <t>5N9597</t>
  </si>
  <si>
    <t>VOLTAGE INDICATOR 480V, 60HZ</t>
  </si>
  <si>
    <t>0V3364</t>
  </si>
  <si>
    <t>PC1382</t>
  </si>
  <si>
    <t>JW STANDARD INLET</t>
  </si>
  <si>
    <t>PC1381</t>
  </si>
  <si>
    <t>JW RH FLANGE OUTLET</t>
  </si>
  <si>
    <t>PC2558</t>
  </si>
  <si>
    <t>ELECT MODULAR CONT PANEL II+</t>
  </si>
  <si>
    <t>GOVERNOR GP-EMCPII (2301A)</t>
  </si>
  <si>
    <t>GAUGE GP</t>
  </si>
  <si>
    <t>5P2506</t>
  </si>
  <si>
    <t>LITERATURE - ENGLISH</t>
  </si>
  <si>
    <t>PC1384</t>
  </si>
  <si>
    <t>REGULATOR GP</t>
  </si>
  <si>
    <t>PC1386</t>
  </si>
  <si>
    <t>STD OIL PAN</t>
  </si>
  <si>
    <t>OIL PAN DRAIN VALVE</t>
  </si>
  <si>
    <t>PC1388</t>
  </si>
  <si>
    <t>SUMP PUMP LH-STD PAN</t>
  </si>
  <si>
    <t>PC1675</t>
  </si>
  <si>
    <t>DAMPER GUARD NO SS</t>
  </si>
  <si>
    <t>ADAPTER GP - ACL</t>
  </si>
  <si>
    <t>PC1909</t>
  </si>
  <si>
    <t>JOINT ASSEMBLY SHIPPED LOOSE</t>
  </si>
  <si>
    <t>PC1348</t>
  </si>
  <si>
    <t>FILTER AS</t>
  </si>
  <si>
    <t>6I4906</t>
  </si>
  <si>
    <t>PC1341</t>
  </si>
  <si>
    <t>SUPPORT GP - BATTERY</t>
  </si>
  <si>
    <t>0P1852</t>
  </si>
  <si>
    <t>NEUTRAL GROUNDING CONNECTION</t>
  </si>
  <si>
    <t>PRESERVATION GP ENGINE - 3516</t>
  </si>
  <si>
    <t>MODULE GP</t>
  </si>
  <si>
    <t>9Y6496</t>
  </si>
  <si>
    <t>7C5296</t>
  </si>
  <si>
    <t>REM. ANNUNCIATOR PANEL-8 LIGHT</t>
  </si>
  <si>
    <t>PC2562</t>
  </si>
  <si>
    <t>Tax</t>
  </si>
  <si>
    <t>CSQ#30305267</t>
  </si>
  <si>
    <t>FAT - 1 LOT / 3 UNITS</t>
  </si>
  <si>
    <t>EXCEL10_S</t>
  </si>
  <si>
    <t>ELBOW-254MM (10 IN)</t>
  </si>
  <si>
    <t>5N2458</t>
  </si>
  <si>
    <t>ELBOW, 254 MM (10 IN)</t>
  </si>
  <si>
    <t>Air cleaner; intermediate duty with service indicator</t>
  </si>
  <si>
    <t>CHARGING SYSTEM</t>
  </si>
  <si>
    <t>Charging Alternator</t>
  </si>
  <si>
    <t>Governor; Woodward 2301A Speed Control,</t>
  </si>
  <si>
    <t>Electronic Modular Control Panel II+ (EMCP II+),</t>
  </si>
  <si>
    <t>EG3P Actuator (2301A installed in EMCPII+ panel).</t>
  </si>
  <si>
    <t>Aftercooler water pump, gear driven, centrifugal, non-self-priming,</t>
  </si>
  <si>
    <t>Thermostats and housing (full open temperature 98 C (208 F)).</t>
  </si>
  <si>
    <t>Exhaust manifolds; water cooled</t>
  </si>
  <si>
    <t>Flywheel; SAE No. 00,</t>
  </si>
  <si>
    <t>Flywheel housing; SAE No. 00,</t>
  </si>
  <si>
    <t>SAE standard rotation.</t>
  </si>
  <si>
    <t>Gas pressure regulator (Requires 241.3 - 275.8 kPa (35 - 40 psi) gas),</t>
  </si>
  <si>
    <t>Natural gas carburetor,</t>
  </si>
  <si>
    <t>Dual rear inlet connections.</t>
  </si>
  <si>
    <t>GENERATORS AND GENERATOR ATTACHMENTS</t>
  </si>
  <si>
    <t>Adem IV</t>
  </si>
  <si>
    <t>(includes detonation sensitive timing)</t>
  </si>
  <si>
    <t>Oil Pressure Gauge,</t>
  </si>
  <si>
    <t>Water Temperature Gauge,</t>
  </si>
  <si>
    <t>Service Meter,</t>
  </si>
  <si>
    <t>Crankcase breather; top mounted</t>
  </si>
  <si>
    <t>Rails (engine-generator mounting, 330 mm (13 in))</t>
  </si>
  <si>
    <t>POWER TAKE-OFFS</t>
  </si>
  <si>
    <t>Damper Guard,</t>
  </si>
  <si>
    <t>Shutoff solenoid; 24 volt, energized to run (one at each fuel inlet),</t>
  </si>
  <si>
    <t xml:space="preserve">Duplex Oil Filter </t>
  </si>
  <si>
    <t>Sump Pump</t>
  </si>
  <si>
    <t>STARTING SYSTEM</t>
  </si>
  <si>
    <t>Paint; Caterpillar Yellow</t>
  </si>
  <si>
    <t>Crankshaft vibration damper and guard</t>
  </si>
  <si>
    <t>Explosion Relief Valves.</t>
  </si>
  <si>
    <t>Commisioning Spares (Engine Oil, Coolant and Filters 1 Lot)</t>
  </si>
  <si>
    <t>Sourced Plant : Lafayette USA</t>
  </si>
  <si>
    <t>3 UNIT</t>
  </si>
  <si>
    <t>SEA FREIGHT TO SINGAPORE</t>
  </si>
  <si>
    <t>Bearing Temp RTD</t>
  </si>
  <si>
    <t>SR4 Generator</t>
  </si>
  <si>
    <t>PM Excited</t>
  </si>
  <si>
    <t>RATE 1$ :</t>
  </si>
  <si>
    <t>HIGH PRESSURE GAS</t>
  </si>
  <si>
    <t>HIPRESS_I</t>
  </si>
  <si>
    <t>516GS47_I</t>
  </si>
  <si>
    <t>G3516 LE GENSET-60HZ HPC-CORE</t>
  </si>
  <si>
    <t>ASMRH28_I</t>
  </si>
  <si>
    <t>AIR/GAS STARTING MOTOR RH 2</t>
  </si>
  <si>
    <t>BARGP18_I</t>
  </si>
  <si>
    <t>ALT6011_I</t>
  </si>
  <si>
    <t>CHARGING ALT - 24V - 60 AMP</t>
  </si>
  <si>
    <t>APRRH01_N</t>
  </si>
  <si>
    <t>AIR PRESSURE REGULATOR RH</t>
  </si>
  <si>
    <t>EASCRH3_I</t>
  </si>
  <si>
    <t>ELECTRIC AIR SRT CONTROL RH 1</t>
  </si>
  <si>
    <t>JWH0110_I</t>
  </si>
  <si>
    <t>JACKET WATER HEATER</t>
  </si>
  <si>
    <t>TSPCSA4_I</t>
  </si>
  <si>
    <t>CSA TEST AND CERTIFICATION</t>
  </si>
  <si>
    <t>PC0253</t>
  </si>
  <si>
    <t>GG5401</t>
  </si>
  <si>
    <t>1085 BHP 770 GEN KW 60 HZ CONT WOF, LE</t>
  </si>
  <si>
    <t>PC1371</t>
  </si>
  <si>
    <t>ALTERNATOR-60 AMP AIR START</t>
  </si>
  <si>
    <t>PC1860</t>
  </si>
  <si>
    <t>150 PSI AIR STARTER FUW AIR PRELUBE</t>
  </si>
  <si>
    <t>PC1635</t>
  </si>
  <si>
    <t>BARRING GP LH</t>
  </si>
  <si>
    <t>ELECTRIC AIR START CONTROL RH</t>
  </si>
  <si>
    <t>PC1397</t>
  </si>
  <si>
    <t>JACKET WATER HEATER-SINGLE</t>
  </si>
  <si>
    <t>VALVE GP-AIR</t>
  </si>
  <si>
    <t>LA1330</t>
  </si>
  <si>
    <r>
      <t xml:space="preserve">Quote Pricing Information </t>
    </r>
    <r>
      <rPr>
        <sz val="11"/>
        <color rgb="FF333333"/>
        <rFont val="Arial Narrow"/>
        <family val="2"/>
      </rPr>
      <t>- 30305267</t>
    </r>
  </si>
  <si>
    <r>
      <t xml:space="preserve">Configuration </t>
    </r>
    <r>
      <rPr>
        <sz val="11"/>
        <color rgb="FF333333"/>
        <rFont val="Arial Narrow"/>
        <family val="2"/>
      </rPr>
      <t>- Configuration 01</t>
    </r>
  </si>
  <si>
    <t>AIRPP23_I</t>
  </si>
  <si>
    <t>AIR PRELUBE PUMP</t>
  </si>
  <si>
    <t>EXRVL24_I</t>
  </si>
  <si>
    <t>EXPLOS RELIEF VALVE-STD PAN 1</t>
  </si>
  <si>
    <t>PC1360</t>
  </si>
  <si>
    <t>COVER GP-CYL BLK</t>
  </si>
  <si>
    <t>LOCAL COMPLETION</t>
  </si>
  <si>
    <t>-</t>
  </si>
  <si>
    <t>RTS EX FACTORY : 28 WEEKS</t>
  </si>
  <si>
    <t>CIF II : 44 WEEKS</t>
  </si>
  <si>
    <t>Fuel Filters (Dry Gas)</t>
  </si>
  <si>
    <t>Commisioning at Site</t>
  </si>
  <si>
    <t>Standard Consist for G3516 PTPL 770EKW 480V 60HZ Open Type</t>
  </si>
  <si>
    <t>Remote Radiator Cooled (Horizontal)</t>
  </si>
  <si>
    <t>Muffler</t>
  </si>
  <si>
    <t>Flexible Fitting &amp; Flanges, Expander, Elbow</t>
  </si>
  <si>
    <t>Battery 24V, Cables &amp; Rack</t>
  </si>
  <si>
    <t>Vibration Isolators</t>
  </si>
  <si>
    <t>Pneumatic Starter</t>
  </si>
  <si>
    <t>Standard Oil Pan</t>
  </si>
  <si>
    <t>Oil Level Regulator</t>
  </si>
  <si>
    <t>Pneumatic Prelube Pump</t>
  </si>
  <si>
    <t>DTO Quote #</t>
  </si>
  <si>
    <t>External Notes</t>
  </si>
  <si>
    <t>Caterpillar's Oil &amp; Gas Power Solutions Group is pleased to offer this</t>
  </si>
  <si>
    <t>quotation in response to your recent inquiry. Please refer to the</t>
  </si>
  <si>
    <t>various sections of the quotation for scope of supply, pricing and</t>
  </si>
  <si>
    <t>comments / exceptions. We hope this will meet your requirements and look</t>
  </si>
  <si>
    <t>forward to the pleasure of your order. Please do not hesitate to contact</t>
  </si>
  <si>
    <t>me at silva_anderson_m@cat.com or (19) 2106-1415 with any questions or</t>
  </si>
  <si>
    <t>comments.</t>
  </si>
  <si>
    <t>DTO Lines:</t>
  </si>
  <si>
    <t>ADDED - 1201 0V2319 1 EA TURBO OIL ACCUMULATOR 3944961</t>
  </si>
  <si>
    <t>ADDED - 1202 0V2319 1 EA Close Crankcase Ventilation-CCV(2003057)</t>
  </si>
  <si>
    <t>ADDED - 1701 0V2319 1 EA WITNESS TEST/OBSERVATION OF TEST</t>
  </si>
  <si>
    <t>Note: Oil level regulator is already included on standar configuration.</t>
  </si>
  <si>
    <t>Line - 122 - 3961996 REGULATOR GP</t>
  </si>
  <si>
    <t>EXCEPTIONS:</t>
  </si>
  <si>
    <t>Caterpillar is not providing Oil make up slow flow meter.</t>
  </si>
  <si>
    <t>Estimated Delivery: Please consult the Account Coordinator.</t>
  </si>
  <si>
    <t>Proposal is valid for 90 days from quotation date</t>
  </si>
  <si>
    <t>Unless otherwise indicated herein list price items are subject to change</t>
  </si>
  <si>
    <t>due to "price in effect at time of shipment" (RTS). The dealer should</t>
  </si>
  <si>
    <t>carefully take this into consideration before making the final quote to</t>
  </si>
  <si>
    <t>your customer. Please refer to Caterpillar price announcements,</t>
  </si>
  <si>
    <t>expected lead time and your Oil &amp; Gas Area Manager for guidance on this</t>
  </si>
  <si>
    <t>important issue.</t>
  </si>
  <si>
    <t>Please disregard the estimated weight as indicated on this DTO quotation</t>
  </si>
  <si>
    <t>as it may be inaccurate. After order placement, the project manager</t>
  </si>
  <si>
    <t>could be contacted to provide an estimated weight for this DTO package.</t>
  </si>
  <si>
    <t>Notes:</t>
  </si>
  <si>
    <t>1. Delivery lead time is based on two week turn around of approval</t>
  </si>
  <si>
    <t>drawings, if supplied. Delivery timeframe is also dependant on order</t>
  </si>
  <si>
    <t>timeframe. Please verify delivery prior to order being placed.</t>
  </si>
  <si>
    <t>2. For estimated delivery please consult with the the quoting engineer</t>
  </si>
  <si>
    <t>or appropriate factory contacts.</t>
  </si>
  <si>
    <t>3. Please confirm delivery by contacting the factory prior to placing</t>
  </si>
  <si>
    <t>orders.</t>
  </si>
  <si>
    <t>4. Please carefully review this quotation for details with regard to</t>
  </si>
  <si>
    <t>drawings and data submittals. If not shown, these are not included and</t>
  </si>
  <si>
    <t>may require additional charges should they be required.</t>
  </si>
  <si>
    <t>Additional Cat Attachments</t>
  </si>
  <si>
    <t>Less Off</t>
  </si>
  <si>
    <t>0V8707</t>
  </si>
  <si>
    <t>DTO QUOTE</t>
  </si>
  <si>
    <t>0V1156</t>
  </si>
  <si>
    <t>QUOTE NO: 10664165</t>
  </si>
  <si>
    <t>0V3410</t>
  </si>
  <si>
    <t>PETROLEUM PACKAGING</t>
  </si>
  <si>
    <t>0V2319</t>
  </si>
  <si>
    <t>DTO Oil Accumulator/CCV</t>
  </si>
  <si>
    <t>I</t>
  </si>
  <si>
    <t>TURBO OIL ACCUMULATOR 3944961</t>
  </si>
  <si>
    <t>Close Crankcase Ventilation-CCV(2003057)</t>
  </si>
  <si>
    <t>S</t>
  </si>
  <si>
    <t>Close Crankcase Ventilation (CCV)</t>
  </si>
  <si>
    <t>POSITIVE CRANK VENTILATION</t>
  </si>
  <si>
    <t>Shipped loose.</t>
  </si>
  <si>
    <t>TECHNICAL: Ingestive system to return crankcase fumes to</t>
  </si>
  <si>
    <t>air intake. 120-240 AC</t>
  </si>
  <si>
    <t>0V2834</t>
  </si>
  <si>
    <t>TESTING (STANDARD AND/OR SPECIAL)</t>
  </si>
  <si>
    <t>WITNESS TEST/OBSERVATION OF TEST</t>
  </si>
  <si>
    <t>"WITNESS TEST</t>
  </si>
  <si>
    <t>All testing in this quote is to be performed on the engine-generator</t>
  </si>
  <si>
    <t>package or the generator alone. The package will be tested with all</t>
  </si>
  <si>
    <t>installed items. Ship loose items will NOT be installed for the package</t>
  </si>
  <si>
    <t>testing without a separate quote to cover the cost of such activities.</t>
  </si>
  <si>
    <t>Caterpillar's factory Genset tests are not intended to be complete</t>
  </si>
  <si>
    <t>system tests. This quote does NOT include switchgear testing.</t>
  </si>
  <si>
    <t>Due to test cell air handling capabilities, it will be necessary to</t>
  </si>
  <si>
    <t>conduct package tests without the radiator installed.</t>
  </si>
  <si>
    <t>Prior to the testing described herein, the engine and the generator and</t>
  </si>
  <si>
    <t>the Genset package shall be pretested per their respective m</t>
  </si>
  <si>
    <t>anufacturer's normal production test standards or Military Standard 705C where stated. NO OTHER TEST STANDARDS SHALL BE APPLIED TO</t>
  </si>
  <si>
    <t>THE TESTING DESCRIBED IN THIS QUOTE.</t>
  </si>
  <si>
    <t>Individual component testing of radiator, radiator fan, pumps, air</t>
  </si>
  <si>
    <t>filters, or others will NOT be performed.</t>
  </si>
  <si>
    <t>Exception is taken to any tests which are to be performed using any fuel</t>
  </si>
  <si>
    <t>other than No. 2 Diesel fuel OR Natural Gas.</t>
  </si>
  <si>
    <t>Exception is taken to any ""Factory Inspection"" performed at</t>
  </si>
  <si>
    <t>Caterpillar that is not in Caterpillar's scope of supply.</t>
  </si>
  <si>
    <t>If the engine has a DGB kit installed by CAT, testing with gas and</t>
  </si>
  <si>
    <t>diesel will be done in Lafayette however Griffin will test on diesel</t>
  </si>
  <si>
    <t>only.</t>
  </si>
  <si>
    <t>During the tests, while the Genset is running, Customers will NOT be</t>
  </si>
  <si>
    <t>allowed to enter the test cell.</t>
  </si>
  <si>
    <t>This test must be ordered at least ninety (90) days prior to engine</t>
  </si>
  <si>
    <t>start-on-line date.</t>
  </si>
  <si>
    <t>Purchase of this quote implies acceptance of the test procedure</t>
  </si>
  <si>
    <t>described herein.</t>
  </si>
  <si>
    <t>Requests to modify the procedure after purchase are strongly discouraged</t>
  </si>
  <si>
    <t>and may require requoting.</t>
  </si>
  <si>
    <t>A certified test report will be prepared and given to you the day of</t>
  </si>
  <si>
    <t>testing. If someone is unable to attend the test the report will be</t>
  </si>
  <si>
    <t>emailed to you once the test has been completed.</t>
  </si>
  <si>
    <t>OBSERVATION OF TEST</t>
  </si>
  <si>
    <t>The dealer WILL be provided two (2) weeks# notice prior to the test</t>
  </si>
  <si>
    <t>date.</t>
  </si>
  <si>
    <t>The test WILL add approximately four (4) weeks to the ship date.</t>
  </si>
  <si>
    <t>Caterpillar MUST be informed of the names of all who will witness the</t>
  </si>
  <si>
    <t>testing, arrival times, accommodation needs, ect., at least seven (7)</t>
  </si>
  <si>
    <t>days before the test date.</t>
  </si>
  <si>
    <t>Requests to modify the procedure after purchase of the quote are</t>
  </si>
  <si>
    <t>strongly discouraged, and WILL require requoting.</t>
  </si>
  <si>
    <t>"</t>
  </si>
  <si>
    <t>CLARIFICATIONS/EXCEPTIONS</t>
  </si>
  <si>
    <t>» No specifications were provided with the quotation request. Therefore</t>
  </si>
  <si>
    <t>Caterpillar does not imply compliance to any specifications and/or</t>
  </si>
  <si>
    <t>requirements that may be associated with this project. The scope of</t>
  </si>
  <si>
    <t>Caterpillar's supply is limited to what is contained with in this</t>
  </si>
  <si>
    <t>quotation only.</t>
  </si>
  <si>
    <t>» No MSC certification and/or assessment for the package is included</t>
  </si>
  <si>
    <t>with this quotation. This will be the responsibility of the</t>
  </si>
  <si>
    <t>Dealer/Customer. If this is required, the quotation will need to be</t>
  </si>
  <si>
    <t>revised to add.</t>
  </si>
  <si>
    <t>» No project specific installation drawings are included in this</t>
  </si>
  <si>
    <t>quotation. If these are required, the quotation will need to be revised</t>
  </si>
  <si>
    <t>to add them.</t>
  </si>
  <si>
    <t>» No P&amp;ID/electrical drawings are included in this quotation. If these</t>
  </si>
  <si>
    <t>are required, the quotation will need to be revised to add them.</t>
  </si>
  <si>
    <t>» No additional/special documentation is included in this quotation. If</t>
  </si>
  <si>
    <t>any additional documentation/drawings/reports are required these items</t>
  </si>
  <si>
    <t>will needed to be quoted.</t>
  </si>
  <si>
    <t>» Caterpillar is not providing a package certificate stating this is an</t>
  </si>
  <si>
    <t>Emergency</t>
  </si>
  <si>
    <t>Generator set.</t>
  </si>
  <si>
    <t>Caterpillar takes exception to all Hazardous location requirements and</t>
  </si>
  <si>
    <t>specs as none were provided at the time of quoting. If any iron changes</t>
  </si>
  <si>
    <t>not mentioned in this quote are required, a requote or revision to this</t>
  </si>
  <si>
    <t>quote is mandatory.</t>
  </si>
  <si>
    <t>USD Additional Cat Total</t>
  </si>
  <si>
    <t>Caterpillar USD List Subtotal</t>
  </si>
  <si>
    <t>Caterpillar USD Net Subtotal</t>
  </si>
  <si>
    <t>Dealer Attachments</t>
  </si>
  <si>
    <t>11752.59 lbs</t>
  </si>
  <si>
    <r>
      <t>DTO Quote # -</t>
    </r>
    <r>
      <rPr>
        <sz val="11"/>
        <color rgb="FF333333"/>
        <rFont val="Arial Narrow"/>
        <family val="2"/>
      </rPr>
      <t xml:space="preserve"> 0010664165</t>
    </r>
  </si>
  <si>
    <t xml:space="preserve">anufacturer's normal production test standards or Military Standard 705C </t>
  </si>
  <si>
    <t>where stated. NO OTHER TEST STANDARDS SHALL BE APPLIED TO</t>
  </si>
  <si>
    <t>Additional Cat Attachments - DTO Items</t>
  </si>
  <si>
    <t>OIL MAKE UP METER (SLOW FLOW METER)</t>
  </si>
  <si>
    <t>ET TOOLS (COMPL. COMM ADAPTER &amp; TABLET)</t>
  </si>
  <si>
    <t>REMOTE RADIATOR</t>
  </si>
  <si>
    <t>PANASONIC - TOUGHPAD FZ G1</t>
  </si>
  <si>
    <t>3 UNITS</t>
  </si>
  <si>
    <t>1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</si>
</sst>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0.0%"/>
    <numFmt numFmtId="167" formatCode="_-* #,##0.00_-;\-* #,##0.00_-;_-* &quot;-&quot;??_-;_-@_-"/>
    <numFmt numFmtId="168" formatCode="_(&quot;S$&quot;* #,##0.00_);_(&quot;S$&quot;* \(#,##0.00\);_(&quot;S$&quot;* &quot;-&quot;??_);_(@_)"/>
    <numFmt numFmtId="169" formatCode="_(&quot;Sing$&quot;* #,##0_);_(&quot;Sing$&quot;* \(#,##0\);_(&quot;Sing$&quot;* &quot;-&quot;??_);_(@_)"/>
    <numFmt numFmtId="170" formatCode="_(\R\p* #,##0_);_(\R\p* \(#,##0\);_(\R\p* &quot;-&quot;_);_(@_)"/>
    <numFmt numFmtId="171" formatCode="General_)"/>
    <numFmt numFmtId="172" formatCode="_-* #,##0_-;\-* #,##0_-;_-* &quot;-&quot;??_-;_-@_-"/>
    <numFmt numFmtId="173" formatCode="0.00_)"/>
    <numFmt numFmtId="174" formatCode="_([$€-2]\ * #,##0.00_);_([$€-2]\ * \(#,##0.00\);_([$€-2]\ * &quot;-&quot;??_);_(@_)"/>
    <numFmt numFmtId="175" formatCode="[$Rp-421]#,##0_);\([$Rp-421]#,##0\)"/>
    <numFmt numFmtId="176" formatCode="_(&quot;$&quot;* #,##0_);_(&quot;$&quot;* \(#,##0\);_(&quot;$&quot;* &quot;-&quot;??_);_(@_)"/>
    <numFmt numFmtId="177" formatCode="0.000000"/>
    <numFmt numFmtId="178" formatCode="_([$SGD]\ * #,##0_);_([$SGD]\ * \(#,##0\);_([$SGD]\ * &quot;-&quot;_);_(@_)"/>
    <numFmt numFmtId="179" formatCode="_([$USD]\ * #,##0_);_([$USD]\ * \(#,##0\);_([$USD]\ 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8"/>
      <color indexed="9"/>
      <name val="Times New Roman"/>
      <family val="1"/>
    </font>
    <font>
      <b/>
      <sz val="8"/>
      <color rgb="FFFF0000"/>
      <name val="Times New Roman"/>
      <family val="1"/>
    </font>
    <font>
      <b/>
      <u/>
      <sz val="8"/>
      <name val="Times New Roman"/>
      <family val="1"/>
    </font>
    <font>
      <sz val="8"/>
      <color indexed="10"/>
      <name val="Times New Roman"/>
      <family val="1"/>
    </font>
    <font>
      <sz val="8"/>
      <name val="Arial"/>
      <family val="2"/>
    </font>
    <font>
      <b/>
      <i/>
      <sz val="16"/>
      <name val="Helv"/>
    </font>
    <font>
      <sz val="10"/>
      <name val="Times New Roman"/>
      <family val="1"/>
    </font>
    <font>
      <sz val="11"/>
      <color rgb="FF333333"/>
      <name val="Helvetica"/>
      <family val="2"/>
    </font>
    <font>
      <b/>
      <sz val="11"/>
      <color rgb="FF333333"/>
      <name val="Helvetica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1"/>
      <color rgb="FF333333"/>
      <name val="Arial Narrow"/>
      <family val="2"/>
    </font>
    <font>
      <sz val="11"/>
      <color theme="1"/>
      <name val="Arial Narrow"/>
      <family val="2"/>
    </font>
    <font>
      <b/>
      <sz val="11"/>
      <color rgb="FF333333"/>
      <name val="Arial Narrow"/>
      <family val="2"/>
    </font>
    <font>
      <b/>
      <u/>
      <sz val="14"/>
      <color rgb="FF333333"/>
      <name val="Arial Narrow"/>
      <family val="2"/>
    </font>
    <font>
      <b/>
      <u/>
      <sz val="11"/>
      <color rgb="FF333333"/>
      <name val="Arial Narrow"/>
      <family val="2"/>
    </font>
    <font>
      <sz val="18"/>
      <color rgb="FF333333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1" fontId="11" fillId="0" borderId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38" fontId="19" fillId="9" borderId="0" applyNumberFormat="0" applyBorder="0" applyAlignment="0" applyProtection="0"/>
    <xf numFmtId="10" fontId="19" fillId="10" borderId="3" applyNumberFormat="0" applyBorder="0" applyAlignment="0" applyProtection="0"/>
    <xf numFmtId="173" fontId="20" fillId="0" borderId="0"/>
    <xf numFmtId="10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44">
    <xf numFmtId="0" fontId="0" fillId="0" borderId="0" xfId="0"/>
    <xf numFmtId="0" fontId="3" fillId="2" borderId="0" xfId="0" applyFont="1" applyFill="1"/>
    <xf numFmtId="164" fontId="3" fillId="2" borderId="0" xfId="1" applyNumberFormat="1" applyFont="1" applyFill="1" applyAlignment="1">
      <alignment horizontal="left"/>
    </xf>
    <xf numFmtId="0" fontId="0" fillId="2" borderId="0" xfId="0" applyFont="1" applyFill="1"/>
    <xf numFmtId="164" fontId="4" fillId="2" borderId="0" xfId="1" applyNumberFormat="1" applyFont="1" applyFill="1" applyBorder="1" applyAlignment="1">
      <alignment horizontal="left" vertical="top" wrapText="1"/>
    </xf>
    <xf numFmtId="0" fontId="3" fillId="2" borderId="0" xfId="0" applyNumberFormat="1" applyFont="1" applyFill="1"/>
    <xf numFmtId="164" fontId="3" fillId="2" borderId="0" xfId="1" applyNumberFormat="1" applyFont="1" applyFill="1"/>
    <xf numFmtId="0" fontId="2" fillId="2" borderId="0" xfId="0" applyFont="1" applyFill="1"/>
    <xf numFmtId="164" fontId="2" fillId="2" borderId="0" xfId="1" applyNumberFormat="1" applyFont="1" applyFill="1"/>
    <xf numFmtId="0" fontId="0" fillId="2" borderId="0" xfId="0" applyFill="1"/>
    <xf numFmtId="0" fontId="5" fillId="3" borderId="1" xfId="0" applyFont="1" applyFill="1" applyBorder="1"/>
    <xf numFmtId="43" fontId="5" fillId="3" borderId="1" xfId="0" applyNumberFormat="1" applyFont="1" applyFill="1" applyBorder="1" applyAlignment="1">
      <alignment horizontal="center"/>
    </xf>
    <xf numFmtId="0" fontId="6" fillId="2" borderId="0" xfId="0" applyFont="1" applyFill="1"/>
    <xf numFmtId="43" fontId="3" fillId="2" borderId="0" xfId="1" applyNumberFormat="1" applyFont="1" applyFill="1"/>
    <xf numFmtId="0" fontId="0" fillId="2" borderId="0" xfId="0" quotePrefix="1" applyFont="1" applyFill="1" applyAlignment="1">
      <alignment wrapText="1"/>
    </xf>
    <xf numFmtId="0" fontId="0" fillId="2" borderId="0" xfId="0" quotePrefix="1" applyFont="1" applyFill="1"/>
    <xf numFmtId="9" fontId="0" fillId="2" borderId="0" xfId="1" applyNumberFormat="1" applyFont="1" applyFill="1"/>
    <xf numFmtId="9" fontId="3" fillId="2" borderId="0" xfId="1" applyNumberFormat="1" applyFont="1" applyFill="1"/>
    <xf numFmtId="0" fontId="0" fillId="2" borderId="0" xfId="0" quotePrefix="1" applyFont="1" applyFill="1" applyBorder="1"/>
    <xf numFmtId="164" fontId="0" fillId="2" borderId="0" xfId="1" applyNumberFormat="1" applyFont="1" applyFill="1"/>
    <xf numFmtId="0" fontId="3" fillId="2" borderId="0" xfId="0" applyFont="1" applyFill="1" applyBorder="1"/>
    <xf numFmtId="164" fontId="3" fillId="2" borderId="0" xfId="1" applyNumberFormat="1" applyFont="1" applyFill="1" applyBorder="1"/>
    <xf numFmtId="0" fontId="3" fillId="2" borderId="1" xfId="0" applyFont="1" applyFill="1" applyBorder="1"/>
    <xf numFmtId="43" fontId="0" fillId="2" borderId="0" xfId="0" applyNumberFormat="1" applyFill="1"/>
    <xf numFmtId="43" fontId="7" fillId="4" borderId="0" xfId="0" applyNumberFormat="1" applyFont="1" applyFill="1"/>
    <xf numFmtId="43" fontId="0" fillId="5" borderId="1" xfId="1" applyNumberFormat="1" applyFont="1" applyFill="1" applyBorder="1"/>
    <xf numFmtId="0" fontId="0" fillId="2" borderId="0" xfId="0" quotePrefix="1" applyFill="1"/>
    <xf numFmtId="43" fontId="1" fillId="2" borderId="0" xfId="1" applyNumberFormat="1" applyFont="1" applyFill="1"/>
    <xf numFmtId="43" fontId="1" fillId="2" borderId="1" xfId="1" applyNumberFormat="1" applyFont="1" applyFill="1" applyBorder="1"/>
    <xf numFmtId="0" fontId="0" fillId="2" borderId="1" xfId="0" quotePrefix="1" applyFill="1" applyBorder="1"/>
    <xf numFmtId="0" fontId="0" fillId="2" borderId="0" xfId="0" quotePrefix="1" applyFill="1" applyBorder="1"/>
    <xf numFmtId="164" fontId="3" fillId="5" borderId="0" xfId="1" applyNumberFormat="1" applyFont="1" applyFill="1" applyBorder="1"/>
    <xf numFmtId="43" fontId="0" fillId="2" borderId="0" xfId="1" applyNumberFormat="1" applyFont="1" applyFill="1"/>
    <xf numFmtId="0" fontId="2" fillId="7" borderId="0" xfId="0" applyFont="1" applyFill="1" applyAlignment="1">
      <alignment horizontal="center"/>
    </xf>
    <xf numFmtId="10" fontId="3" fillId="8" borderId="0" xfId="0" applyNumberFormat="1" applyFont="1" applyFill="1"/>
    <xf numFmtId="164" fontId="3" fillId="8" borderId="0" xfId="1" applyNumberFormat="1" applyFont="1" applyFill="1"/>
    <xf numFmtId="165" fontId="3" fillId="8" borderId="0" xfId="0" applyNumberFormat="1" applyFont="1" applyFill="1"/>
    <xf numFmtId="0" fontId="3" fillId="8" borderId="0" xfId="0" applyFont="1" applyFill="1" applyAlignment="1">
      <alignment horizontal="left"/>
    </xf>
    <xf numFmtId="0" fontId="4" fillId="8" borderId="0" xfId="0" applyFont="1" applyFill="1" applyBorder="1" applyAlignment="1">
      <alignment horizontal="left" vertical="top" wrapText="1"/>
    </xf>
    <xf numFmtId="0" fontId="3" fillId="8" borderId="0" xfId="0" applyFont="1" applyFill="1"/>
    <xf numFmtId="10" fontId="0" fillId="8" borderId="0" xfId="1" applyNumberFormat="1" applyFont="1" applyFill="1"/>
    <xf numFmtId="43" fontId="0" fillId="8" borderId="0" xfId="1" applyNumberFormat="1" applyFont="1" applyFill="1"/>
    <xf numFmtId="2" fontId="0" fillId="8" borderId="0" xfId="1" applyNumberFormat="1" applyFont="1" applyFill="1"/>
    <xf numFmtId="9" fontId="0" fillId="8" borderId="0" xfId="1" applyNumberFormat="1" applyFont="1" applyFill="1"/>
    <xf numFmtId="164" fontId="1" fillId="8" borderId="0" xfId="1" applyNumberFormat="1" applyFont="1" applyFill="1"/>
    <xf numFmtId="43" fontId="0" fillId="8" borderId="0" xfId="1" applyNumberFormat="1" applyFont="1" applyFill="1" applyBorder="1"/>
    <xf numFmtId="0" fontId="0" fillId="0" borderId="0" xfId="0" applyFont="1" applyBorder="1"/>
    <xf numFmtId="0" fontId="0" fillId="0" borderId="0" xfId="0" applyFont="1"/>
    <xf numFmtId="0" fontId="3" fillId="6" borderId="3" xfId="0" applyFont="1" applyFill="1" applyBorder="1"/>
    <xf numFmtId="0" fontId="0" fillId="0" borderId="3" xfId="0" applyFont="1" applyBorder="1"/>
    <xf numFmtId="49" fontId="0" fillId="0" borderId="3" xfId="0" applyNumberFormat="1" applyFont="1" applyBorder="1"/>
    <xf numFmtId="164" fontId="2" fillId="7" borderId="0" xfId="0" applyNumberFormat="1" applyFont="1" applyFill="1"/>
    <xf numFmtId="0" fontId="8" fillId="0" borderId="0" xfId="3"/>
    <xf numFmtId="0" fontId="3" fillId="8" borderId="0" xfId="0" quotePrefix="1" applyFont="1" applyFill="1"/>
    <xf numFmtId="1" fontId="13" fillId="2" borderId="8" xfId="7" applyFont="1" applyFill="1" applyBorder="1"/>
    <xf numFmtId="1" fontId="13" fillId="2" borderId="0" xfId="7" applyFont="1" applyFill="1" applyBorder="1"/>
    <xf numFmtId="41" fontId="13" fillId="2" borderId="9" xfId="7" applyNumberFormat="1" applyFont="1" applyFill="1" applyBorder="1" applyAlignment="1">
      <alignment horizontal="right"/>
    </xf>
    <xf numFmtId="10" fontId="16" fillId="2" borderId="0" xfId="7" applyNumberFormat="1" applyFont="1" applyFill="1" applyAlignment="1"/>
    <xf numFmtId="41" fontId="13" fillId="2" borderId="9" xfId="7" applyNumberFormat="1" applyFont="1" applyFill="1" applyBorder="1" applyAlignment="1" applyProtection="1">
      <alignment horizontal="right"/>
      <protection locked="0"/>
    </xf>
    <xf numFmtId="1" fontId="13" fillId="2" borderId="9" xfId="7" applyFont="1" applyFill="1" applyBorder="1"/>
    <xf numFmtId="1" fontId="12" fillId="2" borderId="0" xfId="7" applyFont="1" applyFill="1" applyAlignment="1">
      <alignment horizontal="centerContinuous"/>
    </xf>
    <xf numFmtId="1" fontId="13" fillId="2" borderId="0" xfId="7" applyFont="1" applyFill="1"/>
    <xf numFmtId="1" fontId="12" fillId="2" borderId="0" xfId="7" applyFont="1" applyFill="1" applyAlignment="1">
      <alignment horizontal="center"/>
    </xf>
    <xf numFmtId="1" fontId="12" fillId="2" borderId="0" xfId="7" applyFont="1" applyFill="1" applyAlignment="1"/>
    <xf numFmtId="1" fontId="13" fillId="2" borderId="0" xfId="7" applyFont="1" applyFill="1" applyAlignment="1">
      <alignment horizontal="right"/>
    </xf>
    <xf numFmtId="167" fontId="12" fillId="2" borderId="0" xfId="8" applyFont="1" applyFill="1" applyAlignment="1">
      <alignment horizontal="center"/>
    </xf>
    <xf numFmtId="1" fontId="12" fillId="2" borderId="0" xfId="7" applyFont="1" applyFill="1" applyAlignment="1">
      <alignment horizontal="left"/>
    </xf>
    <xf numFmtId="1" fontId="13" fillId="2" borderId="0" xfId="7" applyFont="1" applyFill="1" applyAlignment="1">
      <alignment horizontal="centerContinuous"/>
    </xf>
    <xf numFmtId="1" fontId="12" fillId="2" borderId="0" xfId="7" applyFont="1" applyFill="1"/>
    <xf numFmtId="166" fontId="12" fillId="2" borderId="0" xfId="7" applyNumberFormat="1" applyFont="1" applyFill="1" applyAlignment="1"/>
    <xf numFmtId="1" fontId="14" fillId="2" borderId="0" xfId="7" applyFont="1" applyFill="1" applyAlignment="1">
      <alignment horizontal="right"/>
    </xf>
    <xf numFmtId="15" fontId="12" fillId="2" borderId="0" xfId="7" applyNumberFormat="1" applyFont="1" applyFill="1" applyAlignment="1">
      <alignment horizontal="center"/>
    </xf>
    <xf numFmtId="1" fontId="13" fillId="2" borderId="0" xfId="7" applyFont="1" applyFill="1" applyAlignment="1">
      <alignment horizontal="center"/>
    </xf>
    <xf numFmtId="1" fontId="13" fillId="2" borderId="4" xfId="7" applyFont="1" applyFill="1" applyBorder="1"/>
    <xf numFmtId="1" fontId="12" fillId="2" borderId="2" xfId="7" applyFont="1" applyFill="1" applyBorder="1" applyAlignment="1"/>
    <xf numFmtId="1" fontId="13" fillId="2" borderId="2" xfId="7" applyFont="1" applyFill="1" applyBorder="1" applyAlignment="1"/>
    <xf numFmtId="1" fontId="12" fillId="2" borderId="2" xfId="7" applyFont="1" applyFill="1" applyBorder="1" applyAlignment="1">
      <alignment horizontal="center"/>
    </xf>
    <xf numFmtId="1" fontId="13" fillId="2" borderId="5" xfId="7" applyFont="1" applyFill="1" applyBorder="1" applyAlignment="1"/>
    <xf numFmtId="1" fontId="13" fillId="2" borderId="0" xfId="7" applyFont="1" applyFill="1" applyBorder="1" applyAlignment="1">
      <alignment horizontal="centerContinuous"/>
    </xf>
    <xf numFmtId="1" fontId="12" fillId="2" borderId="4" xfId="7" applyFont="1" applyFill="1" applyBorder="1" applyAlignment="1">
      <alignment horizontal="centerContinuous"/>
    </xf>
    <xf numFmtId="1" fontId="12" fillId="2" borderId="2" xfId="7" applyFont="1" applyFill="1" applyBorder="1" applyAlignment="1">
      <alignment horizontal="centerContinuous"/>
    </xf>
    <xf numFmtId="1" fontId="12" fillId="2" borderId="5" xfId="7" applyFont="1" applyFill="1" applyBorder="1" applyAlignment="1">
      <alignment horizontal="centerContinuous"/>
    </xf>
    <xf numFmtId="1" fontId="13" fillId="2" borderId="2" xfId="7" applyFont="1" applyFill="1" applyBorder="1"/>
    <xf numFmtId="1" fontId="13" fillId="2" borderId="5" xfId="7" applyFont="1" applyFill="1" applyBorder="1"/>
    <xf numFmtId="1" fontId="13" fillId="2" borderId="6" xfId="7" applyFont="1" applyFill="1" applyBorder="1"/>
    <xf numFmtId="1" fontId="12" fillId="2" borderId="1" xfId="7" applyFont="1" applyFill="1" applyBorder="1"/>
    <xf numFmtId="1" fontId="12" fillId="2" borderId="1" xfId="7" applyFont="1" applyFill="1" applyBorder="1" applyAlignment="1">
      <alignment horizontal="center"/>
    </xf>
    <xf numFmtId="1" fontId="12" fillId="2" borderId="7" xfId="7" applyFont="1" applyFill="1" applyBorder="1" applyAlignment="1">
      <alignment horizontal="center"/>
    </xf>
    <xf numFmtId="1" fontId="13" fillId="2" borderId="1" xfId="7" applyFont="1" applyFill="1" applyBorder="1"/>
    <xf numFmtId="1" fontId="12" fillId="2" borderId="1" xfId="7" applyFont="1" applyFill="1" applyBorder="1" applyAlignment="1">
      <alignment horizontal="right"/>
    </xf>
    <xf numFmtId="1" fontId="12" fillId="2" borderId="7" xfId="7" applyFont="1" applyFill="1" applyBorder="1" applyAlignment="1">
      <alignment horizontal="right"/>
    </xf>
    <xf numFmtId="1" fontId="12" fillId="2" borderId="6" xfId="7" applyFont="1" applyFill="1" applyBorder="1"/>
    <xf numFmtId="1" fontId="13" fillId="2" borderId="1" xfId="7" applyFont="1" applyFill="1" applyBorder="1" applyAlignment="1">
      <alignment horizontal="center"/>
    </xf>
    <xf numFmtId="37" fontId="12" fillId="2" borderId="1" xfId="7" applyNumberFormat="1" applyFont="1" applyFill="1" applyBorder="1" applyProtection="1">
      <protection locked="0"/>
    </xf>
    <xf numFmtId="37" fontId="13" fillId="2" borderId="0" xfId="7" applyNumberFormat="1" applyFont="1" applyFill="1"/>
    <xf numFmtId="1" fontId="13" fillId="2" borderId="2" xfId="7" applyFont="1" applyFill="1" applyBorder="1" applyAlignment="1">
      <alignment horizontal="center"/>
    </xf>
    <xf numFmtId="37" fontId="12" fillId="2" borderId="2" xfId="7" applyNumberFormat="1" applyFont="1" applyFill="1" applyBorder="1" applyProtection="1">
      <protection locked="0"/>
    </xf>
    <xf numFmtId="1" fontId="12" fillId="2" borderId="8" xfId="7" applyFont="1" applyFill="1" applyBorder="1"/>
    <xf numFmtId="41" fontId="13" fillId="2" borderId="9" xfId="7" applyNumberFormat="1" applyFont="1" applyFill="1" applyBorder="1"/>
    <xf numFmtId="170" fontId="13" fillId="2" borderId="0" xfId="7" applyNumberFormat="1" applyFont="1" applyFill="1" applyBorder="1"/>
    <xf numFmtId="41" fontId="13" fillId="2" borderId="0" xfId="7" applyNumberFormat="1" applyFont="1" applyFill="1" applyBorder="1"/>
    <xf numFmtId="1" fontId="13" fillId="2" borderId="8" xfId="7" quotePrefix="1" applyFont="1" applyFill="1" applyBorder="1" applyAlignment="1">
      <alignment horizontal="left"/>
    </xf>
    <xf numFmtId="1" fontId="13" fillId="2" borderId="0" xfId="7" quotePrefix="1" applyFont="1" applyFill="1" applyBorder="1" applyAlignment="1">
      <alignment horizontal="left"/>
    </xf>
    <xf numFmtId="41" fontId="12" fillId="2" borderId="9" xfId="7" applyNumberFormat="1" applyFont="1" applyFill="1" applyBorder="1" applyAlignment="1">
      <alignment horizontal="right"/>
    </xf>
    <xf numFmtId="41" fontId="13" fillId="2" borderId="1" xfId="7" applyNumberFormat="1" applyFont="1" applyFill="1" applyBorder="1"/>
    <xf numFmtId="41" fontId="13" fillId="2" borderId="7" xfId="7" applyNumberFormat="1" applyFont="1" applyFill="1" applyBorder="1" applyAlignment="1">
      <alignment horizontal="right"/>
    </xf>
    <xf numFmtId="1" fontId="13" fillId="2" borderId="6" xfId="7" quotePrefix="1" applyFont="1" applyFill="1" applyBorder="1" applyAlignment="1">
      <alignment horizontal="left"/>
    </xf>
    <xf numFmtId="1" fontId="13" fillId="2" borderId="1" xfId="7" quotePrefix="1" applyFont="1" applyFill="1" applyBorder="1"/>
    <xf numFmtId="1" fontId="13" fillId="2" borderId="4" xfId="7" applyFont="1" applyFill="1" applyBorder="1" applyAlignment="1">
      <alignment horizontal="centerContinuous"/>
    </xf>
    <xf numFmtId="1" fontId="13" fillId="2" borderId="2" xfId="7" applyFont="1" applyFill="1" applyBorder="1" applyAlignment="1">
      <alignment horizontal="left"/>
    </xf>
    <xf numFmtId="41" fontId="12" fillId="2" borderId="5" xfId="7" applyNumberFormat="1" applyFont="1" applyFill="1" applyBorder="1" applyAlignment="1">
      <alignment horizontal="right"/>
    </xf>
    <xf numFmtId="1" fontId="13" fillId="2" borderId="0" xfId="7" quotePrefix="1" applyFont="1" applyFill="1" applyBorder="1"/>
    <xf numFmtId="1" fontId="13" fillId="2" borderId="6" xfId="7" applyFont="1" applyFill="1" applyBorder="1" applyAlignment="1">
      <alignment horizontal="centerContinuous"/>
    </xf>
    <xf numFmtId="1" fontId="13" fillId="2" borderId="1" xfId="7" applyFont="1" applyFill="1" applyBorder="1" applyAlignment="1">
      <alignment horizontal="centerContinuous"/>
    </xf>
    <xf numFmtId="1" fontId="13" fillId="2" borderId="2" xfId="7" applyFont="1" applyFill="1" applyBorder="1" applyAlignment="1">
      <alignment horizontal="centerContinuous"/>
    </xf>
    <xf numFmtId="1" fontId="12" fillId="2" borderId="0" xfId="7" applyFont="1" applyFill="1" applyBorder="1"/>
    <xf numFmtId="41" fontId="13" fillId="2" borderId="0" xfId="7" applyNumberFormat="1" applyFont="1" applyFill="1"/>
    <xf numFmtId="1" fontId="13" fillId="2" borderId="1" xfId="7" applyFont="1" applyFill="1" applyBorder="1" applyAlignment="1">
      <alignment horizontal="left"/>
    </xf>
    <xf numFmtId="41" fontId="12" fillId="2" borderId="0" xfId="7" applyNumberFormat="1" applyFont="1" applyFill="1" applyBorder="1"/>
    <xf numFmtId="1" fontId="12" fillId="2" borderId="0" xfId="7" applyFont="1" applyFill="1" applyBorder="1" applyAlignment="1">
      <alignment horizontal="center"/>
    </xf>
    <xf numFmtId="1" fontId="13" fillId="2" borderId="8" xfId="7" applyFont="1" applyFill="1" applyBorder="1" applyAlignment="1"/>
    <xf numFmtId="1" fontId="13" fillId="2" borderId="0" xfId="7" applyFont="1" applyFill="1" applyBorder="1" applyAlignment="1">
      <alignment horizontal="center"/>
    </xf>
    <xf numFmtId="41" fontId="12" fillId="2" borderId="0" xfId="7" applyNumberFormat="1" applyFont="1" applyFill="1" applyAlignment="1">
      <alignment horizontal="left"/>
    </xf>
    <xf numFmtId="1" fontId="13" fillId="2" borderId="0" xfId="7" applyFont="1" applyFill="1" applyBorder="1" applyAlignment="1"/>
    <xf numFmtId="171" fontId="13" fillId="2" borderId="8" xfId="7" applyNumberFormat="1" applyFont="1" applyFill="1" applyBorder="1" applyAlignment="1" applyProtection="1">
      <protection locked="0"/>
    </xf>
    <xf numFmtId="171" fontId="13" fillId="2" borderId="0" xfId="7" applyNumberFormat="1" applyFont="1" applyFill="1" applyBorder="1" applyAlignment="1" applyProtection="1">
      <alignment horizontal="left"/>
      <protection locked="0"/>
    </xf>
    <xf numFmtId="1" fontId="12" fillId="2" borderId="0" xfId="7" applyFont="1" applyFill="1" applyBorder="1" applyAlignment="1">
      <alignment horizontal="centerContinuous"/>
    </xf>
    <xf numFmtId="41" fontId="13" fillId="2" borderId="0" xfId="7" applyNumberFormat="1" applyFont="1" applyFill="1" applyBorder="1" applyProtection="1">
      <protection locked="0"/>
    </xf>
    <xf numFmtId="1" fontId="13" fillId="2" borderId="1" xfId="7" quotePrefix="1" applyFont="1" applyFill="1" applyBorder="1" applyAlignment="1">
      <alignment horizontal="left"/>
    </xf>
    <xf numFmtId="41" fontId="12" fillId="2" borderId="7" xfId="7" applyNumberFormat="1" applyFont="1" applyFill="1" applyBorder="1"/>
    <xf numFmtId="1" fontId="13" fillId="2" borderId="0" xfId="7" applyFont="1" applyFill="1" applyBorder="1" applyAlignment="1">
      <alignment horizontal="left"/>
    </xf>
    <xf numFmtId="41" fontId="13" fillId="2" borderId="9" xfId="7" applyNumberFormat="1" applyFont="1" applyFill="1" applyBorder="1" applyProtection="1">
      <protection locked="0"/>
    </xf>
    <xf numFmtId="1" fontId="13" fillId="2" borderId="0" xfId="7" applyFont="1" applyFill="1" applyBorder="1" applyAlignment="1" applyProtection="1">
      <alignment horizontal="left"/>
      <protection locked="0"/>
    </xf>
    <xf numFmtId="1" fontId="12" fillId="2" borderId="0" xfId="7" applyFont="1" applyFill="1" applyBorder="1" applyAlignment="1" applyProtection="1">
      <alignment horizontal="center"/>
      <protection locked="0"/>
    </xf>
    <xf numFmtId="41" fontId="12" fillId="2" borderId="1" xfId="7" applyNumberFormat="1" applyFont="1" applyFill="1" applyBorder="1" applyAlignment="1">
      <alignment horizontal="centerContinuous"/>
    </xf>
    <xf numFmtId="1" fontId="12" fillId="2" borderId="1" xfId="7" applyFont="1" applyFill="1" applyBorder="1" applyAlignment="1"/>
    <xf numFmtId="41" fontId="12" fillId="2" borderId="7" xfId="7" applyNumberFormat="1" applyFont="1" applyFill="1" applyBorder="1" applyAlignment="1">
      <alignment horizontal="right"/>
    </xf>
    <xf numFmtId="1" fontId="13" fillId="2" borderId="10" xfId="7" applyFont="1" applyFill="1" applyBorder="1"/>
    <xf numFmtId="1" fontId="13" fillId="2" borderId="6" xfId="7" applyFont="1" applyFill="1" applyBorder="1" applyAlignment="1"/>
    <xf numFmtId="1" fontId="13" fillId="2" borderId="11" xfId="7" applyFont="1" applyFill="1" applyBorder="1" applyAlignment="1">
      <alignment horizontal="centerContinuous"/>
    </xf>
    <xf numFmtId="1" fontId="13" fillId="2" borderId="12" xfId="7" applyFont="1" applyFill="1" applyBorder="1" applyAlignment="1">
      <alignment horizontal="left"/>
    </xf>
    <xf numFmtId="1" fontId="13" fillId="2" borderId="12" xfId="7" applyFont="1" applyFill="1" applyBorder="1" applyAlignment="1">
      <alignment horizontal="centerContinuous"/>
    </xf>
    <xf numFmtId="1" fontId="13" fillId="2" borderId="13" xfId="7" applyFont="1" applyFill="1" applyBorder="1" applyAlignment="1">
      <alignment horizontal="right"/>
    </xf>
    <xf numFmtId="172" fontId="12" fillId="2" borderId="7" xfId="8" applyNumberFormat="1" applyFont="1" applyFill="1" applyBorder="1" applyAlignment="1">
      <alignment horizontal="right"/>
    </xf>
    <xf numFmtId="1" fontId="13" fillId="2" borderId="5" xfId="7" applyFont="1" applyFill="1" applyBorder="1" applyAlignment="1">
      <alignment horizontal="right"/>
    </xf>
    <xf numFmtId="1" fontId="12" fillId="2" borderId="1" xfId="7" quotePrefix="1" applyFont="1" applyFill="1" applyBorder="1" applyAlignment="1">
      <alignment horizontal="center"/>
    </xf>
    <xf numFmtId="164" fontId="13" fillId="2" borderId="9" xfId="11" applyNumberFormat="1" applyFont="1" applyFill="1" applyBorder="1" applyProtection="1">
      <protection locked="0"/>
    </xf>
    <xf numFmtId="1" fontId="13" fillId="2" borderId="0" xfId="7" applyFont="1" applyFill="1" applyAlignment="1">
      <alignment horizontal="left"/>
    </xf>
    <xf numFmtId="41" fontId="12" fillId="2" borderId="9" xfId="7" applyNumberFormat="1" applyFont="1" applyFill="1" applyBorder="1"/>
    <xf numFmtId="1" fontId="12" fillId="2" borderId="12" xfId="7" applyFont="1" applyFill="1" applyBorder="1" applyAlignment="1">
      <alignment horizontal="center"/>
    </xf>
    <xf numFmtId="41" fontId="13" fillId="2" borderId="13" xfId="7" applyNumberFormat="1" applyFont="1" applyFill="1" applyBorder="1"/>
    <xf numFmtId="1" fontId="13" fillId="2" borderId="11" xfId="7" applyFont="1" applyFill="1" applyBorder="1" applyAlignment="1" applyProtection="1">
      <alignment horizontal="centerContinuous"/>
      <protection locked="0"/>
    </xf>
    <xf numFmtId="1" fontId="12" fillId="2" borderId="12" xfId="7" applyFont="1" applyFill="1" applyBorder="1" applyAlignment="1">
      <alignment horizontal="centerContinuous"/>
    </xf>
    <xf numFmtId="1" fontId="12" fillId="2" borderId="12" xfId="7" applyFont="1" applyFill="1" applyBorder="1" applyAlignment="1" applyProtection="1">
      <alignment horizontal="centerContinuous"/>
      <protection locked="0"/>
    </xf>
    <xf numFmtId="1" fontId="12" fillId="2" borderId="12" xfId="7" applyFont="1" applyFill="1" applyBorder="1" applyAlignment="1" applyProtection="1">
      <alignment horizontal="center"/>
      <protection locked="0"/>
    </xf>
    <xf numFmtId="41" fontId="12" fillId="2" borderId="13" xfId="7" applyNumberFormat="1" applyFont="1" applyFill="1" applyBorder="1" applyProtection="1">
      <protection locked="0"/>
    </xf>
    <xf numFmtId="1" fontId="13" fillId="2" borderId="4" xfId="7" applyFont="1" applyFill="1" applyBorder="1" applyAlignment="1">
      <alignment horizontal="left"/>
    </xf>
    <xf numFmtId="41" fontId="12" fillId="2" borderId="5" xfId="7" applyNumberFormat="1" applyFont="1" applyFill="1" applyBorder="1" applyAlignment="1">
      <alignment horizontal="centerContinuous"/>
    </xf>
    <xf numFmtId="1" fontId="12" fillId="2" borderId="8" xfId="7" applyFont="1" applyFill="1" applyBorder="1" applyAlignment="1"/>
    <xf numFmtId="41" fontId="13" fillId="2" borderId="0" xfId="7" applyNumberFormat="1" applyFont="1" applyFill="1" applyBorder="1" applyAlignment="1">
      <alignment horizontal="right"/>
    </xf>
    <xf numFmtId="1" fontId="12" fillId="2" borderId="12" xfId="7" applyFont="1" applyFill="1" applyBorder="1" applyAlignment="1">
      <alignment horizontal="left"/>
    </xf>
    <xf numFmtId="41" fontId="12" fillId="2" borderId="13" xfId="7" applyNumberFormat="1" applyFont="1" applyFill="1" applyBorder="1"/>
    <xf numFmtId="1" fontId="13" fillId="2" borderId="11" xfId="7" applyFont="1" applyFill="1" applyBorder="1"/>
    <xf numFmtId="1" fontId="12" fillId="2" borderId="12" xfId="7" applyFont="1" applyFill="1" applyBorder="1"/>
    <xf numFmtId="1" fontId="13" fillId="2" borderId="12" xfId="7" applyFont="1" applyFill="1" applyBorder="1"/>
    <xf numFmtId="41" fontId="12" fillId="2" borderId="13" xfId="7" applyNumberFormat="1" applyFont="1" applyFill="1" applyBorder="1" applyAlignment="1">
      <alignment horizontal="right"/>
    </xf>
    <xf numFmtId="1" fontId="13" fillId="2" borderId="14" xfId="7" applyFont="1" applyFill="1" applyBorder="1"/>
    <xf numFmtId="1" fontId="12" fillId="2" borderId="14" xfId="7" applyFont="1" applyFill="1" applyBorder="1" applyAlignment="1">
      <alignment horizontal="center"/>
    </xf>
    <xf numFmtId="1" fontId="15" fillId="2" borderId="14" xfId="7" applyFont="1" applyFill="1" applyBorder="1"/>
    <xf numFmtId="15" fontId="12" fillId="2" borderId="0" xfId="7" applyNumberFormat="1" applyFont="1" applyFill="1" applyAlignment="1">
      <alignment horizontal="justify"/>
    </xf>
    <xf numFmtId="1" fontId="13" fillId="2" borderId="1" xfId="7" applyFont="1" applyFill="1" applyBorder="1" applyAlignment="1"/>
    <xf numFmtId="166" fontId="13" fillId="2" borderId="1" xfId="7" applyNumberFormat="1" applyFont="1" applyFill="1" applyBorder="1" applyAlignment="1">
      <alignment horizontal="center"/>
    </xf>
    <xf numFmtId="166" fontId="13" fillId="2" borderId="1" xfId="7" quotePrefix="1" applyNumberFormat="1" applyFont="1" applyFill="1" applyBorder="1" applyAlignment="1">
      <alignment horizontal="center"/>
    </xf>
    <xf numFmtId="166" fontId="13" fillId="2" borderId="1" xfId="7" applyNumberFormat="1" applyFont="1" applyFill="1" applyBorder="1"/>
    <xf numFmtId="1" fontId="17" fillId="2" borderId="0" xfId="7" applyFont="1" applyFill="1"/>
    <xf numFmtId="41" fontId="13" fillId="2" borderId="8" xfId="7" applyNumberFormat="1" applyFont="1" applyFill="1" applyBorder="1"/>
    <xf numFmtId="1" fontId="15" fillId="2" borderId="1" xfId="7" applyFont="1" applyFill="1" applyBorder="1"/>
    <xf numFmtId="1" fontId="12" fillId="2" borderId="14" xfId="7" applyFont="1" applyFill="1" applyBorder="1"/>
    <xf numFmtId="19" fontId="12" fillId="2" borderId="0" xfId="7" applyNumberFormat="1" applyFont="1" applyFill="1" applyBorder="1" applyAlignment="1">
      <alignment horizontal="left"/>
    </xf>
    <xf numFmtId="1" fontId="18" fillId="2" borderId="0" xfId="7" applyFont="1" applyFill="1"/>
    <xf numFmtId="164" fontId="14" fillId="2" borderId="0" xfId="10" applyNumberFormat="1" applyFont="1" applyFill="1"/>
    <xf numFmtId="1" fontId="13" fillId="4" borderId="0" xfId="7" applyFont="1" applyFill="1"/>
    <xf numFmtId="1" fontId="13" fillId="4" borderId="0" xfId="7" applyFont="1" applyFill="1" applyBorder="1"/>
    <xf numFmtId="0" fontId="13" fillId="4" borderId="0" xfId="12" applyFont="1" applyFill="1"/>
    <xf numFmtId="1" fontId="13" fillId="4" borderId="0" xfId="7" quotePrefix="1" applyFont="1" applyFill="1" applyBorder="1" applyAlignment="1">
      <alignment horizontal="left"/>
    </xf>
    <xf numFmtId="171" fontId="13" fillId="4" borderId="0" xfId="7" applyNumberFormat="1" applyFont="1" applyFill="1" applyBorder="1" applyAlignment="1" applyProtection="1">
      <alignment horizontal="left"/>
      <protection locked="0"/>
    </xf>
    <xf numFmtId="1" fontId="13" fillId="4" borderId="0" xfId="7" applyFont="1" applyFill="1" applyBorder="1" applyAlignment="1">
      <alignment horizontal="left"/>
    </xf>
    <xf numFmtId="1" fontId="13" fillId="4" borderId="8" xfId="7" applyFont="1" applyFill="1" applyBorder="1" applyAlignment="1"/>
    <xf numFmtId="1" fontId="13" fillId="4" borderId="8" xfId="7" applyFont="1" applyFill="1" applyBorder="1"/>
    <xf numFmtId="1" fontId="13" fillId="4" borderId="0" xfId="7" applyFont="1" applyFill="1" applyAlignment="1">
      <alignment horizontal="center"/>
    </xf>
    <xf numFmtId="1" fontId="13" fillId="4" borderId="0" xfId="7" applyFont="1" applyFill="1" applyBorder="1" applyAlignment="1">
      <alignment horizontal="center"/>
    </xf>
    <xf numFmtId="41" fontId="13" fillId="4" borderId="0" xfId="7" applyNumberFormat="1" applyFont="1" applyFill="1" applyBorder="1" applyProtection="1">
      <protection locked="0"/>
    </xf>
    <xf numFmtId="41" fontId="13" fillId="4" borderId="0" xfId="7" applyNumberFormat="1" applyFont="1" applyFill="1" applyBorder="1"/>
    <xf numFmtId="1" fontId="12" fillId="4" borderId="0" xfId="7" applyFont="1" applyFill="1" applyBorder="1" applyAlignment="1">
      <alignment horizontal="centerContinuous"/>
    </xf>
    <xf numFmtId="166" fontId="16" fillId="4" borderId="11" xfId="7" quotePrefix="1" applyNumberFormat="1" applyFont="1" applyFill="1" applyBorder="1" applyAlignment="1">
      <alignment horizontal="center"/>
    </xf>
    <xf numFmtId="10" fontId="12" fillId="2" borderId="0" xfId="7" applyNumberFormat="1" applyFont="1" applyFill="1" applyAlignment="1"/>
    <xf numFmtId="1" fontId="13" fillId="2" borderId="0" xfId="7" quotePrefix="1" applyFont="1" applyFill="1" applyAlignment="1">
      <alignment horizontal="left"/>
    </xf>
    <xf numFmtId="1" fontId="13" fillId="2" borderId="0" xfId="7" applyFont="1" applyFill="1" applyAlignment="1"/>
    <xf numFmtId="167" fontId="12" fillId="4" borderId="0" xfId="8" applyFont="1" applyFill="1" applyAlignment="1">
      <alignment horizontal="left"/>
    </xf>
    <xf numFmtId="15" fontId="12" fillId="4" borderId="0" xfId="7" applyNumberFormat="1" applyFont="1" applyFill="1" applyAlignment="1">
      <alignment horizontal="left"/>
    </xf>
    <xf numFmtId="167" fontId="12" fillId="4" borderId="0" xfId="10" applyNumberFormat="1" applyFont="1" applyFill="1" applyAlignment="1">
      <alignment horizontal="left"/>
    </xf>
    <xf numFmtId="1" fontId="12" fillId="4" borderId="0" xfId="7" applyFont="1" applyFill="1"/>
    <xf numFmtId="1" fontId="12" fillId="4" borderId="0" xfId="7" quotePrefix="1" applyFont="1" applyFill="1"/>
    <xf numFmtId="1" fontId="12" fillId="4" borderId="0" xfId="7" applyFont="1" applyFill="1" applyAlignment="1">
      <alignment horizontal="left"/>
    </xf>
    <xf numFmtId="41" fontId="13" fillId="4" borderId="9" xfId="7" applyNumberFormat="1" applyFont="1" applyFill="1" applyBorder="1"/>
    <xf numFmtId="41" fontId="13" fillId="4" borderId="9" xfId="7" applyNumberFormat="1" applyFont="1" applyFill="1" applyBorder="1" applyAlignment="1">
      <alignment horizontal="right"/>
    </xf>
    <xf numFmtId="1" fontId="13" fillId="4" borderId="8" xfId="7" applyFont="1" applyFill="1" applyBorder="1" applyAlignment="1">
      <alignment horizontal="left"/>
    </xf>
    <xf numFmtId="169" fontId="13" fillId="4" borderId="0" xfId="7" applyNumberFormat="1" applyFont="1" applyFill="1" applyBorder="1"/>
    <xf numFmtId="41" fontId="13" fillId="4" borderId="9" xfId="7" applyNumberFormat="1" applyFont="1" applyFill="1" applyBorder="1" applyAlignment="1" applyProtection="1">
      <alignment horizontal="right"/>
      <protection locked="0"/>
    </xf>
    <xf numFmtId="1" fontId="12" fillId="4" borderId="8" xfId="7" applyFont="1" applyFill="1" applyBorder="1" applyAlignment="1">
      <alignment horizontal="left"/>
    </xf>
    <xf numFmtId="41" fontId="12" fillId="4" borderId="0" xfId="7" applyNumberFormat="1" applyFont="1" applyFill="1" applyBorder="1" applyAlignment="1">
      <alignment horizontal="right"/>
    </xf>
    <xf numFmtId="1" fontId="12" fillId="4" borderId="0" xfId="7" applyFont="1" applyFill="1" applyBorder="1" applyAlignment="1">
      <alignment horizontal="center"/>
    </xf>
    <xf numFmtId="41" fontId="12" fillId="4" borderId="9" xfId="7" applyNumberFormat="1" applyFont="1" applyFill="1" applyBorder="1" applyAlignment="1">
      <alignment horizontal="right"/>
    </xf>
    <xf numFmtId="1" fontId="12" fillId="4" borderId="0" xfId="7" applyFont="1" applyFill="1" applyBorder="1" applyAlignment="1">
      <alignment horizontal="right"/>
    </xf>
    <xf numFmtId="1" fontId="13" fillId="4" borderId="8" xfId="7" applyFont="1" applyFill="1" applyBorder="1" applyAlignment="1">
      <alignment horizontal="centerContinuous"/>
    </xf>
    <xf numFmtId="41" fontId="12" fillId="4" borderId="0" xfId="7" applyNumberFormat="1" applyFont="1" applyFill="1" applyBorder="1" applyAlignment="1">
      <alignment horizontal="centerContinuous"/>
    </xf>
    <xf numFmtId="1" fontId="12" fillId="4" borderId="0" xfId="7" applyFont="1" applyFill="1" applyBorder="1" applyAlignment="1"/>
    <xf numFmtId="0" fontId="13" fillId="4" borderId="0" xfId="12" applyFont="1" applyFill="1" applyAlignment="1">
      <alignment horizontal="center"/>
    </xf>
    <xf numFmtId="1" fontId="13" fillId="4" borderId="0" xfId="7" applyFont="1" applyFill="1" applyAlignment="1">
      <alignment horizontal="left"/>
    </xf>
    <xf numFmtId="1" fontId="12" fillId="4" borderId="8" xfId="7" applyFont="1" applyFill="1" applyBorder="1"/>
    <xf numFmtId="171" fontId="13" fillId="4" borderId="8" xfId="7" applyNumberFormat="1" applyFont="1" applyFill="1" applyBorder="1" applyAlignment="1" applyProtection="1">
      <protection locked="0"/>
    </xf>
    <xf numFmtId="171" fontId="13" fillId="4" borderId="8" xfId="7" applyNumberFormat="1" applyFont="1" applyFill="1" applyBorder="1" applyAlignment="1" applyProtection="1">
      <alignment horizontal="center"/>
      <protection locked="0"/>
    </xf>
    <xf numFmtId="1" fontId="12" fillId="4" borderId="8" xfId="7" applyFont="1" applyFill="1" applyBorder="1" applyAlignment="1">
      <alignment horizontal="centerContinuous"/>
    </xf>
    <xf numFmtId="41" fontId="13" fillId="4" borderId="0" xfId="7" applyNumberFormat="1" applyFont="1" applyFill="1" applyBorder="1" applyAlignment="1">
      <alignment horizontal="centerContinuous"/>
    </xf>
    <xf numFmtId="166" fontId="16" fillId="4" borderId="0" xfId="7" applyNumberFormat="1" applyFont="1" applyFill="1" applyAlignment="1"/>
    <xf numFmtId="166" fontId="16" fillId="4" borderId="0" xfId="9" applyNumberFormat="1" applyFont="1" applyFill="1" applyAlignment="1"/>
    <xf numFmtId="10" fontId="16" fillId="4" borderId="0" xfId="7" applyNumberFormat="1" applyFont="1" applyFill="1" applyAlignment="1"/>
    <xf numFmtId="166" fontId="12" fillId="4" borderId="0" xfId="7" applyNumberFormat="1" applyFont="1" applyFill="1" applyAlignment="1"/>
    <xf numFmtId="168" fontId="16" fillId="4" borderId="0" xfId="7" applyNumberFormat="1" applyFont="1" applyFill="1"/>
    <xf numFmtId="1" fontId="13" fillId="4" borderId="0" xfId="7" applyFont="1" applyFill="1" applyBorder="1" applyAlignment="1">
      <alignment horizontal="centerContinuous"/>
    </xf>
    <xf numFmtId="41" fontId="13" fillId="4" borderId="0" xfId="7" applyNumberFormat="1" applyFont="1" applyFill="1" applyBorder="1" applyAlignment="1">
      <alignment horizontal="left"/>
    </xf>
    <xf numFmtId="10" fontId="13" fillId="4" borderId="0" xfId="9" applyNumberFormat="1" applyFont="1" applyFill="1" applyBorder="1"/>
    <xf numFmtId="174" fontId="16" fillId="4" borderId="0" xfId="7" applyNumberFormat="1" applyFont="1" applyFill="1"/>
    <xf numFmtId="41" fontId="13" fillId="0" borderId="9" xfId="7" applyNumberFormat="1" applyFont="1" applyFill="1" applyBorder="1" applyAlignment="1">
      <alignment horizontal="right"/>
    </xf>
    <xf numFmtId="1" fontId="13" fillId="4" borderId="0" xfId="7" applyFont="1" applyFill="1" applyBorder="1" applyAlignment="1" applyProtection="1">
      <alignment horizontal="left"/>
      <protection locked="0"/>
    </xf>
    <xf numFmtId="0" fontId="0" fillId="0" borderId="0" xfId="0" applyAlignment="1"/>
    <xf numFmtId="0" fontId="21" fillId="0" borderId="0" xfId="0" applyFont="1"/>
    <xf numFmtId="0" fontId="24" fillId="0" borderId="0" xfId="0" applyFont="1"/>
    <xf numFmtId="0" fontId="25" fillId="0" borderId="0" xfId="3" applyFont="1"/>
    <xf numFmtId="0" fontId="23" fillId="11" borderId="0" xfId="0" applyFont="1" applyFill="1" applyAlignment="1">
      <alignment horizontal="right" vertical="center"/>
    </xf>
    <xf numFmtId="0" fontId="22" fillId="11" borderId="0" xfId="0" applyFont="1" applyFill="1" applyAlignment="1">
      <alignment horizontal="right" vertical="center"/>
    </xf>
    <xf numFmtId="4" fontId="22" fillId="11" borderId="0" xfId="0" applyNumberFormat="1" applyFont="1" applyFill="1" applyAlignment="1">
      <alignment horizontal="right" vertical="center"/>
    </xf>
    <xf numFmtId="1" fontId="13" fillId="4" borderId="0" xfId="7" applyFont="1" applyFill="1" applyBorder="1" applyAlignment="1" applyProtection="1">
      <alignment horizontal="center"/>
      <protection locked="0"/>
    </xf>
    <xf numFmtId="0" fontId="27" fillId="11" borderId="0" xfId="0" applyFont="1" applyFill="1" applyAlignment="1">
      <alignment horizontal="right" vertical="center"/>
    </xf>
    <xf numFmtId="0" fontId="26" fillId="11" borderId="0" xfId="0" applyFont="1" applyFill="1" applyAlignment="1">
      <alignment horizontal="right" vertical="center"/>
    </xf>
    <xf numFmtId="4" fontId="26" fillId="11" borderId="0" xfId="0" applyNumberFormat="1" applyFont="1" applyFill="1" applyAlignment="1">
      <alignment horizontal="right" vertical="center"/>
    </xf>
    <xf numFmtId="0" fontId="23" fillId="11" borderId="0" xfId="0" applyFont="1" applyFill="1" applyAlignment="1">
      <alignment horizontal="left" vertical="center"/>
    </xf>
    <xf numFmtId="0" fontId="22" fillId="11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1" fontId="12" fillId="4" borderId="0" xfId="7" quotePrefix="1" applyFont="1" applyFill="1" applyAlignment="1">
      <alignment horizontal="left"/>
    </xf>
    <xf numFmtId="0" fontId="0" fillId="0" borderId="0" xfId="0" applyFont="1" applyAlignment="1"/>
    <xf numFmtId="0" fontId="29" fillId="11" borderId="0" xfId="0" applyFont="1" applyFill="1" applyAlignment="1">
      <alignment horizontal="left" vertical="center"/>
    </xf>
    <xf numFmtId="0" fontId="29" fillId="11" borderId="0" xfId="0" applyFont="1" applyFill="1" applyAlignment="1">
      <alignment horizontal="right" vertical="center"/>
    </xf>
    <xf numFmtId="0" fontId="28" fillId="11" borderId="0" xfId="0" applyFont="1" applyFill="1" applyAlignment="1">
      <alignment horizontal="left" vertical="center"/>
    </xf>
    <xf numFmtId="0" fontId="28" fillId="11" borderId="0" xfId="0" applyFont="1" applyFill="1" applyAlignment="1">
      <alignment horizontal="right" vertical="center"/>
    </xf>
    <xf numFmtId="0" fontId="28" fillId="0" borderId="0" xfId="0" applyFont="1" applyAlignment="1">
      <alignment vertical="center"/>
    </xf>
    <xf numFmtId="43" fontId="13" fillId="2" borderId="8" xfId="7" applyNumberFormat="1" applyFont="1" applyFill="1" applyBorder="1"/>
    <xf numFmtId="0" fontId="28" fillId="0" borderId="0" xfId="0" applyFont="1" applyBorder="1" applyAlignment="1">
      <alignment horizontal="left" vertical="center" indent="1"/>
    </xf>
    <xf numFmtId="0" fontId="30" fillId="0" borderId="0" xfId="3" applyFont="1"/>
    <xf numFmtId="0" fontId="31" fillId="0" borderId="0" xfId="0" applyFont="1"/>
    <xf numFmtId="0" fontId="31" fillId="0" borderId="0" xfId="3" applyFont="1"/>
    <xf numFmtId="0" fontId="29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28" fillId="0" borderId="0" xfId="0" applyFont="1" applyBorder="1"/>
    <xf numFmtId="175" fontId="13" fillId="2" borderId="8" xfId="7" applyNumberFormat="1" applyFont="1" applyFill="1" applyBorder="1"/>
    <xf numFmtId="175" fontId="13" fillId="2" borderId="0" xfId="7" applyNumberFormat="1" applyFont="1" applyFill="1" applyBorder="1"/>
    <xf numFmtId="1" fontId="13" fillId="0" borderId="8" xfId="7" applyFont="1" applyFill="1" applyBorder="1"/>
    <xf numFmtId="1" fontId="13" fillId="0" borderId="0" xfId="7" applyFont="1" applyFill="1" applyBorder="1" applyAlignment="1"/>
    <xf numFmtId="41" fontId="13" fillId="0" borderId="0" xfId="7" applyNumberFormat="1" applyFont="1" applyFill="1" applyBorder="1"/>
    <xf numFmtId="1" fontId="13" fillId="0" borderId="0" xfId="7" applyFont="1" applyFill="1" applyBorder="1"/>
    <xf numFmtId="1" fontId="13" fillId="4" borderId="0" xfId="7" applyFont="1" applyFill="1" applyBorder="1" applyAlignment="1"/>
    <xf numFmtId="41" fontId="16" fillId="4" borderId="8" xfId="7" applyNumberFormat="1" applyFont="1" applyFill="1" applyBorder="1"/>
    <xf numFmtId="41" fontId="13" fillId="0" borderId="8" xfId="7" applyNumberFormat="1" applyFont="1" applyFill="1" applyBorder="1"/>
    <xf numFmtId="41" fontId="12" fillId="2" borderId="8" xfId="7" applyNumberFormat="1" applyFont="1" applyFill="1" applyBorder="1"/>
    <xf numFmtId="0" fontId="32" fillId="0" borderId="0" xfId="0" applyFont="1" applyAlignment="1">
      <alignment horizontal="left" vertical="center"/>
    </xf>
    <xf numFmtId="0" fontId="33" fillId="0" borderId="0" xfId="0" applyFont="1" applyAlignment="1"/>
    <xf numFmtId="14" fontId="32" fillId="0" borderId="0" xfId="0" applyNumberFormat="1" applyFont="1" applyAlignment="1">
      <alignment horizontal="left" vertical="center"/>
    </xf>
    <xf numFmtId="22" fontId="32" fillId="0" borderId="0" xfId="0" applyNumberFormat="1" applyFont="1" applyAlignment="1">
      <alignment horizontal="left" vertical="center"/>
    </xf>
    <xf numFmtId="0" fontId="34" fillId="11" borderId="0" xfId="0" applyFont="1" applyFill="1" applyAlignment="1">
      <alignment horizontal="left" vertical="center"/>
    </xf>
    <xf numFmtId="0" fontId="34" fillId="11" borderId="0" xfId="0" applyFont="1" applyFill="1" applyAlignment="1">
      <alignment horizontal="center" vertical="center"/>
    </xf>
    <xf numFmtId="0" fontId="34" fillId="11" borderId="0" xfId="0" applyFont="1" applyFill="1" applyAlignment="1">
      <alignment horizontal="right" vertical="center"/>
    </xf>
    <xf numFmtId="0" fontId="32" fillId="11" borderId="0" xfId="0" applyFont="1" applyFill="1" applyAlignment="1">
      <alignment horizontal="left" vertical="center"/>
    </xf>
    <xf numFmtId="0" fontId="32" fillId="11" borderId="0" xfId="0" applyFont="1" applyFill="1" applyAlignment="1">
      <alignment horizontal="center" vertical="center"/>
    </xf>
    <xf numFmtId="0" fontId="32" fillId="11" borderId="0" xfId="0" applyFont="1" applyFill="1" applyAlignment="1">
      <alignment horizontal="right" vertical="center"/>
    </xf>
    <xf numFmtId="4" fontId="32" fillId="11" borderId="0" xfId="0" applyNumberFormat="1" applyFont="1" applyFill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2" fillId="11" borderId="0" xfId="0" applyFont="1" applyFill="1" applyAlignment="1">
      <alignment vertical="center"/>
    </xf>
    <xf numFmtId="0" fontId="35" fillId="0" borderId="0" xfId="0" applyFont="1" applyAlignment="1">
      <alignment horizontal="left" vertical="center"/>
    </xf>
    <xf numFmtId="4" fontId="32" fillId="0" borderId="0" xfId="0" applyNumberFormat="1" applyFont="1" applyAlignment="1">
      <alignment horizontal="left" vertical="center"/>
    </xf>
    <xf numFmtId="10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76" fontId="13" fillId="2" borderId="0" xfId="18" applyNumberFormat="1" applyFont="1" applyFill="1"/>
    <xf numFmtId="0" fontId="37" fillId="0" borderId="0" xfId="0" applyFont="1" applyAlignment="1">
      <alignment horizontal="left" vertical="center"/>
    </xf>
    <xf numFmtId="0" fontId="33" fillId="11" borderId="0" xfId="0" applyFont="1" applyFill="1" applyAlignment="1"/>
    <xf numFmtId="0" fontId="33" fillId="11" borderId="0" xfId="0" applyFont="1" applyFill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0" fillId="0" borderId="0" xfId="0" applyFont="1" applyBorder="1" applyAlignment="1"/>
    <xf numFmtId="0" fontId="0" fillId="0" borderId="0" xfId="0" applyBorder="1" applyAlignment="1"/>
    <xf numFmtId="14" fontId="32" fillId="0" borderId="0" xfId="0" applyNumberFormat="1" applyFont="1" applyBorder="1" applyAlignment="1">
      <alignment horizontal="left" vertical="center"/>
    </xf>
    <xf numFmtId="22" fontId="32" fillId="0" borderId="0" xfId="0" applyNumberFormat="1" applyFont="1" applyBorder="1" applyAlignment="1">
      <alignment horizontal="left" vertical="center"/>
    </xf>
    <xf numFmtId="0" fontId="29" fillId="11" borderId="0" xfId="0" applyFont="1" applyFill="1" applyBorder="1" applyAlignment="1">
      <alignment horizontal="right" vertical="center"/>
    </xf>
    <xf numFmtId="0" fontId="37" fillId="0" borderId="0" xfId="0" applyFont="1" applyBorder="1" applyAlignment="1">
      <alignment horizontal="left" vertical="center"/>
    </xf>
    <xf numFmtId="0" fontId="28" fillId="11" borderId="0" xfId="0" applyFont="1" applyFill="1" applyBorder="1" applyAlignment="1">
      <alignment horizontal="right" vertical="center"/>
    </xf>
    <xf numFmtId="0" fontId="22" fillId="11" borderId="0" xfId="0" applyFont="1" applyFill="1" applyBorder="1" applyAlignment="1">
      <alignment horizontal="right" vertical="center"/>
    </xf>
    <xf numFmtId="4" fontId="26" fillId="11" borderId="0" xfId="0" applyNumberFormat="1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32" fillId="11" borderId="0" xfId="0" applyFont="1" applyFill="1" applyBorder="1" applyAlignment="1">
      <alignment horizontal="left" vertical="center"/>
    </xf>
    <xf numFmtId="4" fontId="22" fillId="11" borderId="0" xfId="0" applyNumberFormat="1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7" fillId="11" borderId="0" xfId="0" applyFont="1" applyFill="1" applyBorder="1" applyAlignment="1">
      <alignment horizontal="right" vertical="center"/>
    </xf>
    <xf numFmtId="0" fontId="29" fillId="11" borderId="0" xfId="0" applyFont="1" applyFill="1" applyBorder="1" applyAlignment="1">
      <alignment horizontal="left" vertical="center"/>
    </xf>
    <xf numFmtId="0" fontId="28" fillId="11" borderId="0" xfId="0" applyFont="1" applyFill="1" applyBorder="1" applyAlignment="1">
      <alignment horizontal="left" vertical="center"/>
    </xf>
    <xf numFmtId="0" fontId="23" fillId="11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horizontal="right" vertical="center"/>
    </xf>
    <xf numFmtId="0" fontId="32" fillId="11" borderId="0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right" vertical="center"/>
    </xf>
    <xf numFmtId="4" fontId="32" fillId="11" borderId="0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32" fillId="11" borderId="0" xfId="0" applyFont="1" applyFill="1" applyBorder="1" applyAlignment="1">
      <alignment vertical="center"/>
    </xf>
    <xf numFmtId="0" fontId="33" fillId="11" borderId="0" xfId="0" applyFont="1" applyFill="1" applyBorder="1" applyAlignment="1"/>
    <xf numFmtId="0" fontId="22" fillId="0" borderId="0" xfId="0" applyFont="1" applyBorder="1" applyAlignment="1">
      <alignment vertical="center"/>
    </xf>
    <xf numFmtId="0" fontId="33" fillId="11" borderId="0" xfId="0" applyFont="1" applyFill="1" applyBorder="1" applyAlignment="1">
      <alignment horizontal="left" vertical="center"/>
    </xf>
    <xf numFmtId="0" fontId="33" fillId="11" borderId="0" xfId="0" applyFont="1" applyFill="1" applyBorder="1" applyAlignment="1">
      <alignment vertical="top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4" fontId="32" fillId="0" borderId="0" xfId="0" applyNumberFormat="1" applyFont="1" applyBorder="1" applyAlignment="1">
      <alignment horizontal="left" vertical="center"/>
    </xf>
    <xf numFmtId="10" fontId="32" fillId="0" borderId="0" xfId="0" applyNumberFormat="1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177" fontId="13" fillId="4" borderId="0" xfId="7" applyNumberFormat="1" applyFont="1" applyFill="1" applyBorder="1"/>
    <xf numFmtId="178" fontId="13" fillId="4" borderId="0" xfId="7" applyNumberFormat="1" applyFont="1" applyFill="1" applyBorder="1"/>
    <xf numFmtId="179" fontId="13" fillId="4" borderId="9" xfId="7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3" fillId="2" borderId="0" xfId="7" applyFont="1" applyFill="1" applyBorder="1" applyAlignment="1">
      <alignment horizontal="right"/>
    </xf>
  </cellXfs>
  <cellStyles count="19">
    <cellStyle name="Comma" xfId="1" builtinId="3"/>
    <cellStyle name="Comma [0] 2" xfId="5" xr:uid="{00000000-0005-0000-0000-000001000000}"/>
    <cellStyle name="Comma 2" xfId="2" xr:uid="{00000000-0005-0000-0000-000002000000}"/>
    <cellStyle name="Comma 3" xfId="10" xr:uid="{00000000-0005-0000-0000-000003000000}"/>
    <cellStyle name="Comma_DPU-0311FAJARMARINDOC32-CHP-1401BHP-2300RPM" xfId="8" xr:uid="{00000000-0005-0000-0000-000004000000}"/>
    <cellStyle name="Comma_HBS-020MITRA-1207BHP 1200RPM_farid" xfId="11" xr:uid="{00000000-0005-0000-0000-000005000000}"/>
    <cellStyle name="Currency" xfId="18" builtinId="4"/>
    <cellStyle name="Grey" xfId="13" xr:uid="{00000000-0005-0000-0000-000007000000}"/>
    <cellStyle name="Input [yellow]" xfId="14" xr:uid="{00000000-0005-0000-0000-000008000000}"/>
    <cellStyle name="Normal" xfId="0" builtinId="0"/>
    <cellStyle name="Normal - Style1" xfId="15" xr:uid="{00000000-0005-0000-0000-00000A000000}"/>
    <cellStyle name="Normal 2" xfId="3" xr:uid="{00000000-0005-0000-0000-00000B000000}"/>
    <cellStyle name="Normal 2 2" xfId="17" xr:uid="{00000000-0005-0000-0000-00000C000000}"/>
    <cellStyle name="Normal 3" xfId="6" xr:uid="{00000000-0005-0000-0000-00000D000000}"/>
    <cellStyle name="Normal_512DM17-1207BHP 1200RPM" xfId="12" xr:uid="{00000000-0005-0000-0000-00000E000000}"/>
    <cellStyle name="Normal_HBS-020MITRA-1207BHP 1200RPM_farid" xfId="7" xr:uid="{00000000-0005-0000-0000-00000F000000}"/>
    <cellStyle name="Percent [2]" xfId="16" xr:uid="{00000000-0005-0000-0000-000010000000}"/>
    <cellStyle name="Percent 2" xfId="4" xr:uid="{00000000-0005-0000-0000-000011000000}"/>
    <cellStyle name="Percent 3" xfId="9" xr:uid="{00000000-0005-0000-0000-00001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76200</xdr:rowOff>
    </xdr:to>
    <xdr:pic>
      <xdr:nvPicPr>
        <xdr:cNvPr id="2" name="Picture 1" descr="spacer gif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3" name="Picture 2" descr="spacer gif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4" name="Picture 6" descr="spacer gif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" name="Picture 10" descr="spacer gif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6" name="Picture 13" descr="spacer gif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19050</xdr:rowOff>
    </xdr:to>
    <xdr:pic>
      <xdr:nvPicPr>
        <xdr:cNvPr id="7" name="Picture 14" descr="spacer gif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" name="Picture 15" descr="spacer gif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" name="Picture 16" descr="spacer gif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" name="Picture 21" descr="spacer gif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" name="Picture 22" descr="spacer gif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" name="Picture 27" descr="spacer gif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" name="Picture 28" descr="spacer gif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" name="Picture 33" descr="spacer gif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" name="Picture 34" descr="spacer gif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" name="Picture 39" descr="spacer gif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" name="Picture 40" descr="spacer gif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" name="Picture 45" descr="spacer gif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" name="Picture 46" descr="spacer gif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0" name="Picture 51" descr="spacer gif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1" name="Picture 52" descr="spacer gif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2" name="Picture 57" descr="spacer gif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3" name="Picture 58" descr="spacer gif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4" name="Picture 63" descr="spacer gif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5" name="Picture 64" descr="spacer gif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6" name="Picture 69" descr="spacer gif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7" name="Picture 70" descr="spacer gif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8" name="Picture 75" descr="spacer gif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9" name="Picture 76" descr="spacer gif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0" name="Picture 81" descr="spacer gif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1" name="Picture 82" descr="spacer gif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2" name="Picture 87" descr="spacer gif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3" name="Picture 88" descr="spacer gif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4" name="Picture 93" descr="spacer gif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5" name="Picture 94" descr="spacer gif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6" name="Picture 99" descr="spacer gif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7" name="Picture 100" descr="spacer gif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8" name="Picture 105" descr="spacer gif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9" name="Picture 106" descr="spacer gif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0" name="Picture 111" descr="spacer gif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1" name="Picture 112" descr="spacer gif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2" name="Picture 117" descr="spacer gif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3" name="Picture 118" descr="spacer gif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4" name="Picture 123" descr="spacer gif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5" name="Picture 124" descr="spacer gif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6" name="Picture 129" descr="spacer gif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7" name="Picture 130" descr="spacer gif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8" name="Picture 135" descr="spacer gif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9" name="Picture 136" descr="spacer gif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0" name="Picture 141" descr="spacer gif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1" name="Picture 142" descr="spacer gif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2" name="Picture 147" descr="spacer gif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3" name="Picture 148" descr="spacer gif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4" name="Picture 153" descr="spacer gif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5" name="Picture 154" descr="spacer gif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6" name="Picture 159" descr="spacer gif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7" name="Picture 160" descr="spacer gif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8" name="Picture 165" descr="spacer gif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9" name="Picture 166" descr="spacer gif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0" name="Picture 171" descr="spacer gif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1" name="Picture 172" descr="spacer gif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2" name="Picture 177" descr="spacer gif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3" name="Picture 178" descr="spacer gif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4" name="Picture 183" descr="spacer gif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5" name="Picture 184" descr="spacer gif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6" name="Picture 189" descr="spacer gif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7" name="Picture 190" descr="spacer gif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8" name="Picture 195" descr="spacer gif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9" name="Picture 196" descr="spacer gif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0" name="Picture 201" descr="spacer gif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1" name="Picture 202" descr="spacer gif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2" name="Picture 207" descr="spacer gif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3" name="Picture 208" descr="spacer gif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4" name="Picture 213" descr="spacer gif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5" name="Picture 214" descr="spacer gif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6" name="Picture 219" descr="spacer gif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7" name="Picture 220" descr="spacer gif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78" name="Picture 225" descr="spacer gif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38100</xdr:rowOff>
    </xdr:to>
    <xdr:pic>
      <xdr:nvPicPr>
        <xdr:cNvPr id="79" name="Picture 226" descr="spacer gif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0" name="Picture 227" descr="spacer gif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1" name="Picture 228" descr="spacer gif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2" name="Picture 231" descr="spacer gif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3" name="Picture 232" descr="spacer gif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4" name="Picture 235" descr="spacer gif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5" name="Picture 236" descr="spacer gif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6" name="Picture 239" descr="spacer gif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7" name="Picture 240" descr="spacer gif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8" name="Picture 243" descr="spacer gif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9" name="Picture 244" descr="spacer gif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0" name="Picture 247" descr="spacer gif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1" name="Picture 248" descr="spacer gif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2" name="Picture 251" descr="spacer gif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3" name="Picture 252" descr="spacer gif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4" name="Picture 255" descr="spacer gif1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5" name="Picture 256" descr="spacer gif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6" name="Picture 259" descr="spacer gif1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7" name="Picture 260" descr="spacer gif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8" name="Picture 263" descr="spacer gif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9" name="Picture 264" descr="spacer gif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0" name="Picture 267" descr="spacer gif1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1" name="Picture 268" descr="spacer gif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2" name="Picture 271" descr="spacer gif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3" name="Picture 272" descr="spacer gif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4" name="Picture 275" descr="spacer gif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5" name="Picture 276" descr="spacer gif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6" name="Picture 279" descr="spacer gif1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7" name="Picture 280" descr="spacer gif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8" name="Picture 283" descr="spacer gif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9" name="Picture 284" descr="spacer gif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0" name="Picture 287" descr="spacer gif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1" name="Picture 288" descr="spacer gif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2" name="Picture 291" descr="spacer gif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3" name="Picture 292" descr="spacer gif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4" name="Picture 295" descr="spacer gif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5" name="Picture 296" descr="spacer gif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6" name="Picture 299" descr="spacer gif1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7" name="Picture 300" descr="spacer gif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8" name="Picture 303" descr="spacer gif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9" name="Picture 304" descr="spacer gif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0" name="Picture 307" descr="spacer gif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1" name="Picture 308" descr="spacer gif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2" name="Picture 311" descr="spacer gif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3" name="Picture 312" descr="spacer gif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4" name="Picture 315" descr="spacer gif1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5" name="Picture 316" descr="spacer gif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6" name="Picture 319" descr="spacer gif1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7" name="Picture 320" descr="spacer gif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8" name="Picture 323" descr="spacer gif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9" name="Picture 324" descr="spacer gif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0" name="Picture 327" descr="spacer gif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1" name="Picture 328" descr="spacer gif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76200</xdr:rowOff>
    </xdr:to>
    <xdr:pic>
      <xdr:nvPicPr>
        <xdr:cNvPr id="132" name="Picture 331" descr="spacer gif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3" name="Picture 332" descr="spacer gif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4" name="Picture 336" descr="spacer gif1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5" name="Picture 340" descr="spacer gif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6" name="Picture 343" descr="spacer gif1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19050</xdr:rowOff>
    </xdr:to>
    <xdr:pic>
      <xdr:nvPicPr>
        <xdr:cNvPr id="137" name="Picture 344" descr="spacer gif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8" name="Picture 345" descr="spacer gif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9" name="Picture 351" descr="spacer gif1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0" name="Picture 357" descr="spacer gif1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1" name="Picture 363" descr="spacer gif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2" name="Picture 369" descr="spacer gif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3" name="Picture 375" descr="spacer gif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4" name="Picture 381" descr="spacer gif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5" name="Picture 387" descr="spacer gif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6" name="Picture 393" descr="spacer gif1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7" name="Picture 399" descr="spacer gif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8" name="Picture 405" descr="spacer gif1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9" name="Picture 411" descr="spacer gif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0" name="Picture 417" descr="spacer gif1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1" name="Picture 423" descr="spacer gif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2" name="Picture 429" descr="spacer gif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3" name="Picture 435" descr="spacer gif1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4" name="Picture 441" descr="spacer gif1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5" name="Picture 447" descr="spacer gif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6" name="Picture 453" descr="spacer gif1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7" name="Picture 459" descr="spacer gif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8" name="Picture 465" descr="spacer gif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9" name="Picture 471" descr="spacer gif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0" name="Picture 477" descr="spacer gif1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1" name="Picture 483" descr="spacer gif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2" name="Picture 489" descr="spacer gif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3" name="Picture 495" descr="spacer gif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4" name="Picture 501" descr="spacer gif1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5" name="Picture 507" descr="spacer gif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6" name="Picture 513" descr="spacer gif1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7" name="Picture 519" descr="spacer gif1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8" name="Picture 525" descr="spacer gif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9" name="Picture 531" descr="spacer gif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0" name="Picture 537" descr="spacer gif1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1" name="Picture 543" descr="spacer gif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2" name="Picture 549" descr="spacer gif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73" name="Picture 555" descr="spacer gif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38100</xdr:rowOff>
    </xdr:to>
    <xdr:pic>
      <xdr:nvPicPr>
        <xdr:cNvPr id="174" name="Picture 556" descr="spacer gif1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5" name="Picture 557" descr="spacer gif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6" name="Picture 561" descr="spacer gif1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7" name="Picture 565" descr="spacer gif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8" name="Picture 569" descr="spacer gif1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9" name="Picture 573" descr="spacer gif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0" name="Picture 577" descr="spacer gif1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1" name="Picture 581" descr="spacer gif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2" name="Picture 585" descr="spacer gif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3" name="Picture 589" descr="spacer gif1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4" name="Picture 593" descr="spacer gif1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5" name="Picture 597" descr="spacer gif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6" name="Picture 601" descr="spacer gif1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7" name="Picture 605" descr="spacer gif1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8" name="Picture 609" descr="spacer gif1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9" name="Picture 613" descr="spacer gif1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0" name="Picture 617" descr="spacer gif1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1" name="Picture 621" descr="spacer gif1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2" name="Picture 625" descr="spacer gif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3" name="Picture 629" descr="spacer gif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4" name="Picture 633" descr="spacer gif1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5" name="Picture 637" descr="spacer gif1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6" name="Picture 641" descr="spacer gif1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7" name="Picture 645" descr="spacer gif1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8" name="Picture 649" descr="spacer gif1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9" name="Picture 653" descr="spacer gif1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00" name="Picture 657" descr="spacer gif1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76200</xdr:rowOff>
    </xdr:to>
    <xdr:pic>
      <xdr:nvPicPr>
        <xdr:cNvPr id="2" name="Picture 1" descr="spacer gif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3" name="Picture 2" descr="spacer gif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4" name="Picture 6" descr="spacer gif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" name="Picture 10" descr="spacer gif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6" name="Picture 13" descr="spacer gif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19050</xdr:rowOff>
    </xdr:to>
    <xdr:pic>
      <xdr:nvPicPr>
        <xdr:cNvPr id="7" name="Picture 14" descr="spacer gif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" name="Picture 15" descr="spacer gif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" name="Picture 16" descr="spacer gif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" name="Picture 21" descr="spacer gif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" name="Picture 22" descr="spacer gif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" name="Picture 27" descr="spacer gif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" name="Picture 28" descr="spacer gif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" name="Picture 33" descr="spacer gif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" name="Picture 34" descr="spacer gif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" name="Picture 39" descr="spacer gif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" name="Picture 40" descr="spacer gif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" name="Picture 45" descr="spacer gif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" name="Picture 46" descr="spacer gif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0" name="Picture 51" descr="spacer gif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1" name="Picture 52" descr="spacer gif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2" name="Picture 57" descr="spacer gif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3" name="Picture 58" descr="spacer gif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4" name="Picture 63" descr="spacer gif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5" name="Picture 64" descr="spacer gif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6" name="Picture 69" descr="spacer gif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7" name="Picture 70" descr="spacer gif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8" name="Picture 75" descr="spacer gif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9" name="Picture 76" descr="spacer gif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0" name="Picture 81" descr="spacer gif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1" name="Picture 82" descr="spacer gif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2" name="Picture 87" descr="spacer gif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3" name="Picture 88" descr="spacer gif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4" name="Picture 93" descr="spacer gif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5" name="Picture 94" descr="spacer gif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6" name="Picture 99" descr="spacer gif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7" name="Picture 100" descr="spacer gif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8" name="Picture 105" descr="spacer gif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9" name="Picture 106" descr="spacer gif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0" name="Picture 111" descr="spacer gif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1" name="Picture 112" descr="spacer gif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2" name="Picture 117" descr="spacer gif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3" name="Picture 118" descr="spacer gif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4" name="Picture 123" descr="spacer gif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5" name="Picture 124" descr="spacer gif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6" name="Picture 129" descr="spacer gif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7" name="Picture 130" descr="spacer gif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8" name="Picture 135" descr="spacer gif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9" name="Picture 136" descr="spacer gif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0" name="Picture 141" descr="spacer gif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1" name="Picture 142" descr="spacer gif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2" name="Picture 147" descr="spacer gif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3" name="Picture 148" descr="spacer gif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4" name="Picture 153" descr="spacer gif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5" name="Picture 154" descr="spacer gif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6" name="Picture 159" descr="spacer gif1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7" name="Picture 160" descr="spacer gif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8" name="Picture 165" descr="spacer gif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9" name="Picture 166" descr="spacer gif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0" name="Picture 171" descr="spacer gif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1" name="Picture 172" descr="spacer gif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2" name="Picture 177" descr="spacer gif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3" name="Picture 178" descr="spacer gif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4" name="Picture 183" descr="spacer gif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5" name="Picture 184" descr="spacer gif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6" name="Picture 189" descr="spacer gif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7" name="Picture 190" descr="spacer gif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8" name="Picture 195" descr="spacer gif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9" name="Picture 196" descr="spacer gif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0" name="Picture 201" descr="spacer gif1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1" name="Picture 202" descr="spacer gif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2" name="Picture 207" descr="spacer gif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3" name="Picture 208" descr="spacer gif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4" name="Picture 213" descr="spacer gif1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5" name="Picture 214" descr="spacer gif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6" name="Picture 219" descr="spacer gif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7" name="Picture 220" descr="spacer gif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78" name="Picture 225" descr="spacer gif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38100</xdr:rowOff>
    </xdr:to>
    <xdr:pic>
      <xdr:nvPicPr>
        <xdr:cNvPr id="79" name="Picture 226" descr="spacer gif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0" name="Picture 227" descr="spacer gif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1" name="Picture 228" descr="spacer gif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2" name="Picture 231" descr="spacer gif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3" name="Picture 232" descr="spacer gif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4" name="Picture 235" descr="spacer gif1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5" name="Picture 236" descr="spacer gif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6" name="Picture 239" descr="spacer gif1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7" name="Picture 240" descr="spacer gif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8" name="Picture 243" descr="spacer gif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9" name="Picture 244" descr="spacer gif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0" name="Picture 247" descr="spacer gif1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1" name="Picture 248" descr="spacer gif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2" name="Picture 251" descr="spacer gif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3" name="Picture 252" descr="spacer gif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4" name="Picture 255" descr="spacer gif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5" name="Picture 256" descr="spacer gif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6" name="Picture 259" descr="spacer gif1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7" name="Picture 260" descr="spacer gif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8" name="Picture 263" descr="spacer gif1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9" name="Picture 264" descr="spacer gif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0" name="Picture 267" descr="spacer gif1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1" name="Picture 268" descr="spacer gif1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2" name="Picture 271" descr="spacer gif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3" name="Picture 272" descr="spacer gif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4" name="Picture 275" descr="spacer gif1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5" name="Picture 276" descr="spacer gif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6" name="Picture 279" descr="spacer gif1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7" name="Picture 280" descr="spacer gif1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8" name="Picture 283" descr="spacer gif1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9" name="Picture 284" descr="spacer gif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0" name="Picture 287" descr="spacer gif1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1" name="Picture 288" descr="spacer gif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2" name="Picture 291" descr="spacer gif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3" name="Picture 292" descr="spacer gif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4" name="Picture 295" descr="spacer gif1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5" name="Picture 296" descr="spacer gif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6" name="Picture 299" descr="spacer gif1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7" name="Picture 300" descr="spacer gif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8" name="Picture 303" descr="spacer gif1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9" name="Picture 304" descr="spacer gif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0" name="Picture 307" descr="spacer gif1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1" name="Picture 308" descr="spacer gif1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2" name="Picture 311" descr="spacer gif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3" name="Picture 312" descr="spacer gif1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4" name="Picture 315" descr="spacer gif1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5" name="Picture 316" descr="spacer gif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6" name="Picture 319" descr="spacer gif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7" name="Picture 320" descr="spacer gif1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8" name="Picture 323" descr="spacer gif1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9" name="Picture 324" descr="spacer gif1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0" name="Picture 327" descr="spacer gif1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1" name="Picture 328" descr="spacer gif1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76200</xdr:rowOff>
    </xdr:to>
    <xdr:pic>
      <xdr:nvPicPr>
        <xdr:cNvPr id="132" name="Picture 331" descr="spacer gif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3" name="Picture 332" descr="spacer gif1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4" name="Picture 336" descr="spacer gif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5" name="Picture 340" descr="spacer gif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6" name="Picture 343" descr="spacer gif1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19050</xdr:rowOff>
    </xdr:to>
    <xdr:pic>
      <xdr:nvPicPr>
        <xdr:cNvPr id="137" name="Picture 344" descr="spacer gif1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8" name="Picture 345" descr="spacer gif1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9" name="Picture 351" descr="spacer gif1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0" name="Picture 357" descr="spacer gif1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1" name="Picture 363" descr="spacer gif1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2" name="Picture 369" descr="spacer gif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3" name="Picture 375" descr="spacer gif1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4" name="Picture 381" descr="spacer gif1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5" name="Picture 387" descr="spacer gif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6" name="Picture 393" descr="spacer gif1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7" name="Picture 399" descr="spacer gif1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8" name="Picture 405" descr="spacer gif1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9" name="Picture 411" descr="spacer gif1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0" name="Picture 417" descr="spacer gif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1" name="Picture 423" descr="spacer gif1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2" name="Picture 429" descr="spacer gif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3" name="Picture 435" descr="spacer gif1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4" name="Picture 441" descr="spacer gif1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5" name="Picture 447" descr="spacer gif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6" name="Picture 453" descr="spacer gif1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7" name="Picture 459" descr="spacer gif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8" name="Picture 465" descr="spacer gif1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9" name="Picture 471" descr="spacer gif1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0" name="Picture 477" descr="spacer gif1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1" name="Picture 483" descr="spacer gif1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2" name="Picture 489" descr="spacer gif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3" name="Picture 495" descr="spacer gif1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4" name="Picture 501" descr="spacer gif1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5" name="Picture 507" descr="spacer gif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6" name="Picture 513" descr="spacer gif1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7" name="Picture 519" descr="spacer gif1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8" name="Picture 525" descr="spacer gif1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9" name="Picture 531" descr="spacer gif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0" name="Picture 537" descr="spacer gif1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1" name="Picture 543" descr="spacer gif1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2" name="Picture 549" descr="spacer gif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73" name="Picture 555" descr="spacer gif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38100</xdr:rowOff>
    </xdr:to>
    <xdr:pic>
      <xdr:nvPicPr>
        <xdr:cNvPr id="174" name="Picture 556" descr="spacer gif1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5" name="Picture 557" descr="spacer gif1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6" name="Picture 561" descr="spacer gif1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7" name="Picture 565" descr="spacer gif1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8" name="Picture 569" descr="spacer gif1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9" name="Picture 573" descr="spacer gif1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0" name="Picture 577" descr="spacer gif1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1" name="Picture 581" descr="spacer gif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2" name="Picture 585" descr="spacer gif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3" name="Picture 589" descr="spacer gif1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4" name="Picture 593" descr="spacer gif1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5" name="Picture 597" descr="spacer gif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6" name="Picture 601" descr="spacer gif1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7" name="Picture 605" descr="spacer gif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8" name="Picture 609" descr="spacer gif1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9" name="Picture 613" descr="spacer gif1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0" name="Picture 617" descr="spacer gif1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1" name="Picture 621" descr="spacer gif1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2" name="Picture 625" descr="spacer gif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3" name="Picture 629" descr="spacer gif1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4" name="Picture 633" descr="spacer gif1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5" name="Picture 637" descr="spacer gif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6" name="Picture 641" descr="spacer gif1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7" name="Picture 645" descr="spacer gif1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8" name="Picture 649" descr="spacer gif1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9" name="Picture 653" descr="spacer gif1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00" name="Picture 657" descr="spacer gif1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76200</xdr:rowOff>
    </xdr:to>
    <xdr:pic>
      <xdr:nvPicPr>
        <xdr:cNvPr id="2" name="Picture 1" descr="spacer gif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3" name="Picture 2" descr="spacer gif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4" name="Picture 6" descr="spacer gif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" name="Picture 10" descr="spacer gif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6" name="Picture 13" descr="spacer gif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19050</xdr:rowOff>
    </xdr:to>
    <xdr:pic>
      <xdr:nvPicPr>
        <xdr:cNvPr id="7" name="Picture 14" descr="spacer gif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" name="Picture 15" descr="spacer gif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" name="Picture 16" descr="spacer gif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" name="Picture 21" descr="spacer gif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" name="Picture 22" descr="spacer gif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" name="Picture 27" descr="spacer gif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" name="Picture 28" descr="spacer gif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" name="Picture 33" descr="spacer gif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" name="Picture 34" descr="spacer gif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" name="Picture 39" descr="spacer gif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" name="Picture 40" descr="spacer gif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" name="Picture 45" descr="spacer gif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" name="Picture 46" descr="spacer gif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0" name="Picture 51" descr="spacer gif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1" name="Picture 52" descr="spacer gif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2" name="Picture 57" descr="spacer gif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3" name="Picture 58" descr="spacer gif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4" name="Picture 63" descr="spacer gif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5" name="Picture 64" descr="spacer gif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6" name="Picture 69" descr="spacer gif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7" name="Picture 70" descr="spacer gif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8" name="Picture 75" descr="spacer gif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9" name="Picture 76" descr="spacer gif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0" name="Picture 81" descr="spacer gif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1" name="Picture 82" descr="spacer gif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2" name="Picture 87" descr="spacer gif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3" name="Picture 88" descr="spacer gif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4" name="Picture 93" descr="spacer gif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5" name="Picture 94" descr="spacer gif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6" name="Picture 99" descr="spacer gif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7" name="Picture 100" descr="spacer gif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8" name="Picture 105" descr="spacer gif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39" name="Picture 106" descr="spacer gif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0" name="Picture 111" descr="spacer gif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1" name="Picture 112" descr="spacer gif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2" name="Picture 117" descr="spacer gif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3" name="Picture 118" descr="spacer gif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4" name="Picture 123" descr="spacer gif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5" name="Picture 124" descr="spacer gif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6" name="Picture 129" descr="spacer gif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7" name="Picture 130" descr="spacer gif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8" name="Picture 135" descr="spacer gif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49" name="Picture 136" descr="spacer gif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0" name="Picture 141" descr="spacer gif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1" name="Picture 142" descr="spacer gif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2" name="Picture 147" descr="spacer gif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3" name="Picture 148" descr="spacer gif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4" name="Picture 153" descr="spacer gif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5" name="Picture 154" descr="spacer gif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6" name="Picture 159" descr="spacer gif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7" name="Picture 160" descr="spacer gif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8" name="Picture 165" descr="spacer gif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59" name="Picture 166" descr="spacer gif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0" name="Picture 171" descr="spacer gif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1" name="Picture 172" descr="spacer gif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2" name="Picture 177" descr="spacer gif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3" name="Picture 178" descr="spacer gif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4" name="Picture 183" descr="spacer gif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5" name="Picture 184" descr="spacer gif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6" name="Picture 189" descr="spacer gif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7" name="Picture 190" descr="spacer gif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8" name="Picture 195" descr="spacer gif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69" name="Picture 196" descr="spacer gif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0" name="Picture 201" descr="spacer gif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1" name="Picture 202" descr="spacer gif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2" name="Picture 207" descr="spacer gif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3" name="Picture 208" descr="spacer gif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4" name="Picture 213" descr="spacer gif1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5" name="Picture 214" descr="spacer gif1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6" name="Picture 219" descr="spacer gif1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77" name="Picture 220" descr="spacer gif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78" name="Picture 225" descr="spacer gif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38100</xdr:rowOff>
    </xdr:to>
    <xdr:pic>
      <xdr:nvPicPr>
        <xdr:cNvPr id="79" name="Picture 226" descr="spacer gif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0" name="Picture 227" descr="spacer gif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1" name="Picture 228" descr="spacer gif1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2" name="Picture 231" descr="spacer gif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3" name="Picture 232" descr="spacer gif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4" name="Picture 235" descr="spacer gif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5" name="Picture 236" descr="spacer gif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6" name="Picture 239" descr="spacer gif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7" name="Picture 240" descr="spacer gif1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8" name="Picture 243" descr="spacer gif1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89" name="Picture 244" descr="spacer gif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0" name="Picture 247" descr="spacer gif1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1" name="Picture 248" descr="spacer gif1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2" name="Picture 251" descr="spacer gif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3" name="Picture 252" descr="spacer gif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4" name="Picture 255" descr="spacer gif1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5" name="Picture 256" descr="spacer gif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6" name="Picture 259" descr="spacer gif1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7" name="Picture 260" descr="spacer gif1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8" name="Picture 263" descr="spacer gif1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99" name="Picture 264" descr="spacer gif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0" name="Picture 267" descr="spacer gif1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1" name="Picture 268" descr="spacer gif1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2" name="Picture 271" descr="spacer gif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3" name="Picture 272" descr="spacer gif1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4" name="Picture 275" descr="spacer gif1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5" name="Picture 276" descr="spacer gif1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6" name="Picture 279" descr="spacer gif1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7" name="Picture 280" descr="spacer gif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8" name="Picture 283" descr="spacer gif1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09" name="Picture 284" descr="spacer gif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0" name="Picture 287" descr="spacer gif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1" name="Picture 288" descr="spacer gif1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2" name="Picture 291" descr="spacer gif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3" name="Picture 292" descr="spacer gif1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4" name="Picture 295" descr="spacer gif1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5" name="Picture 296" descr="spacer gif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6" name="Picture 299" descr="spacer gif1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7" name="Picture 300" descr="spacer gif1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8" name="Picture 303" descr="spacer gif1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19" name="Picture 304" descr="spacer gif1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0" name="Picture 307" descr="spacer gif1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1" name="Picture 308" descr="spacer gif1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2" name="Picture 311" descr="spacer gif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3" name="Picture 312" descr="spacer gif1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4" name="Picture 315" descr="spacer gif1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5" name="Picture 316" descr="spacer gif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6" name="Picture 319" descr="spacer gif1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7" name="Picture 320" descr="spacer gif1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8" name="Picture 323" descr="spacer gif1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29" name="Picture 324" descr="spacer gif1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0" name="Picture 327" descr="spacer gif1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1" name="Picture 328" descr="spacer gif1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76200</xdr:rowOff>
    </xdr:to>
    <xdr:pic>
      <xdr:nvPicPr>
        <xdr:cNvPr id="132" name="Picture 331" descr="spacer gif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3" name="Picture 332" descr="spacer gif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4" name="Picture 336" descr="spacer gif1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5" name="Picture 340" descr="spacer gif1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36" name="Picture 343" descr="spacer gif1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19050</xdr:rowOff>
    </xdr:to>
    <xdr:pic>
      <xdr:nvPicPr>
        <xdr:cNvPr id="137" name="Picture 344" descr="spacer gif1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8" name="Picture 345" descr="spacer gif1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39" name="Picture 351" descr="spacer gif1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0" name="Picture 357" descr="spacer gif1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1" name="Picture 363" descr="spacer gif1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2" name="Picture 369" descr="spacer gif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3" name="Picture 375" descr="spacer gif1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4" name="Picture 381" descr="spacer gif1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5" name="Picture 387" descr="spacer gif1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6" name="Picture 393" descr="spacer gif1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7" name="Picture 399" descr="spacer gif1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8" name="Picture 405" descr="spacer gif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49" name="Picture 411" descr="spacer gif1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0" name="Picture 417" descr="spacer gif1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1" name="Picture 423" descr="spacer gif1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2" name="Picture 429" descr="spacer gif1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3" name="Picture 435" descr="spacer gif1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4" name="Picture 441" descr="spacer gif1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5" name="Picture 447" descr="spacer gif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6" name="Picture 453" descr="spacer gif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7" name="Picture 459" descr="spacer gif1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8" name="Picture 465" descr="spacer gif1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59" name="Picture 471" descr="spacer gif1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0" name="Picture 477" descr="spacer gif1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1" name="Picture 483" descr="spacer gif1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2" name="Picture 489" descr="spacer gif1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3" name="Picture 495" descr="spacer gif1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4" name="Picture 501" descr="spacer gif1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5" name="Picture 507" descr="spacer gif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6" name="Picture 513" descr="spacer gif1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7" name="Picture 519" descr="spacer gif1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8" name="Picture 525" descr="spacer gif1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69" name="Picture 531" descr="spacer gif1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0" name="Picture 537" descr="spacer gif1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1" name="Picture 543" descr="spacer gif1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2" name="Picture 549" descr="spacer gif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73" name="Picture 555" descr="spacer gif1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38100</xdr:rowOff>
    </xdr:to>
    <xdr:pic>
      <xdr:nvPicPr>
        <xdr:cNvPr id="174" name="Picture 556" descr="spacer gif1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5" name="Picture 557" descr="spacer gif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6" name="Picture 561" descr="spacer gif1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7" name="Picture 565" descr="spacer gif1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8" name="Picture 569" descr="spacer gif1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79" name="Picture 573" descr="spacer gif1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0" name="Picture 577" descr="spacer gif1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1" name="Picture 581" descr="spacer gif1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2" name="Picture 585" descr="spacer gif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3" name="Picture 589" descr="spacer gif1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4" name="Picture 593" descr="spacer gif1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5" name="Picture 597" descr="spacer gif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6" name="Picture 601" descr="spacer gif1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7" name="Picture 605" descr="spacer gif1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8" name="Picture 609" descr="spacer gif1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89" name="Picture 613" descr="spacer gif1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0" name="Picture 617" descr="spacer gif1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1" name="Picture 621" descr="spacer gif1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2" name="Picture 625" descr="spacer gif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3" name="Picture 629" descr="spacer gif1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4" name="Picture 633" descr="spacer gif1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5" name="Picture 637" descr="spacer gif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6" name="Picture 641" descr="spacer gif1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7" name="Picture 645" descr="spacer gif1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8" name="Picture 649" descr="spacer gif1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199" name="Picture 653" descr="spacer gif1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9525</xdr:rowOff>
    </xdr:to>
    <xdr:pic>
      <xdr:nvPicPr>
        <xdr:cNvPr id="200" name="Picture 657" descr="spacer gif1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92"/>
  <sheetViews>
    <sheetView showGridLines="0" tabSelected="1" workbookViewId="0"/>
  </sheetViews>
  <sheetFormatPr defaultRowHeight="11.25" x14ac:dyDescent="0.2"/>
  <cols>
    <col min="1" max="1" width="4.7109375" style="61" customWidth="1"/>
    <col min="2" max="2" width="11.7109375" style="61" customWidth="1"/>
    <col min="3" max="3" width="1.7109375" style="62" customWidth="1"/>
    <col min="4" max="4" width="30.42578125" style="61" customWidth="1"/>
    <col min="5" max="6" width="5.140625" style="62" customWidth="1"/>
    <col min="7" max="7" width="12.140625" style="61" customWidth="1"/>
    <col min="8" max="8" width="1.7109375" style="61" customWidth="1"/>
    <col min="9" max="9" width="8" style="61" customWidth="1"/>
    <col min="10" max="10" width="25.140625" style="61" customWidth="1"/>
    <col min="11" max="11" width="12" style="61" bestFit="1" customWidth="1"/>
    <col min="12" max="12" width="1.7109375" style="61" customWidth="1"/>
    <col min="13" max="13" width="12.140625" style="61" customWidth="1"/>
    <col min="14" max="14" width="1.85546875" style="61" customWidth="1"/>
    <col min="15" max="15" width="9.28515625" style="61" customWidth="1"/>
    <col min="16" max="16" width="16" style="61" customWidth="1"/>
    <col min="17" max="17" width="1.7109375" style="61" customWidth="1"/>
    <col min="18" max="18" width="9.140625" style="61"/>
    <col min="19" max="19" width="9.28515625" style="61" customWidth="1"/>
    <col min="20" max="20" width="2.7109375" style="61" customWidth="1"/>
    <col min="21" max="21" width="10.5703125" style="61" customWidth="1"/>
    <col min="22" max="22" width="9.28515625" style="61" customWidth="1"/>
    <col min="23" max="23" width="15.28515625" style="61" customWidth="1"/>
    <col min="24" max="24" width="2.5703125" style="61" customWidth="1"/>
    <col min="25" max="25" width="8.42578125" style="61" customWidth="1"/>
    <col min="26" max="26" width="10.7109375" style="61" customWidth="1"/>
    <col min="27" max="256" width="9.140625" style="61"/>
    <col min="257" max="257" width="4.7109375" style="61" customWidth="1"/>
    <col min="258" max="258" width="11.7109375" style="61" customWidth="1"/>
    <col min="259" max="259" width="1.7109375" style="61" customWidth="1"/>
    <col min="260" max="260" width="30.7109375" style="61" customWidth="1"/>
    <col min="261" max="262" width="5.140625" style="61" customWidth="1"/>
    <col min="263" max="263" width="12.140625" style="61" customWidth="1"/>
    <col min="264" max="264" width="1.7109375" style="61" customWidth="1"/>
    <col min="265" max="265" width="8" style="61" customWidth="1"/>
    <col min="266" max="266" width="29.5703125" style="61" customWidth="1"/>
    <col min="267" max="267" width="12" style="61" bestFit="1" customWidth="1"/>
    <col min="268" max="268" width="1.7109375" style="61" customWidth="1"/>
    <col min="269" max="269" width="10.7109375" style="61" customWidth="1"/>
    <col min="270" max="270" width="1.85546875" style="61" customWidth="1"/>
    <col min="271" max="271" width="9.28515625" style="61" customWidth="1"/>
    <col min="272" max="272" width="9.7109375" style="61" customWidth="1"/>
    <col min="273" max="273" width="1.7109375" style="61" customWidth="1"/>
    <col min="274" max="274" width="9.140625" style="61"/>
    <col min="275" max="275" width="9.28515625" style="61" customWidth="1"/>
    <col min="276" max="276" width="2.7109375" style="61" customWidth="1"/>
    <col min="277" max="277" width="9.7109375" style="61" customWidth="1"/>
    <col min="278" max="278" width="8.42578125" style="61" customWidth="1"/>
    <col min="279" max="279" width="7.7109375" style="61" bestFit="1" customWidth="1"/>
    <col min="280" max="512" width="9.140625" style="61"/>
    <col min="513" max="513" width="4.7109375" style="61" customWidth="1"/>
    <col min="514" max="514" width="11.7109375" style="61" customWidth="1"/>
    <col min="515" max="515" width="1.7109375" style="61" customWidth="1"/>
    <col min="516" max="516" width="30.7109375" style="61" customWidth="1"/>
    <col min="517" max="518" width="5.140625" style="61" customWidth="1"/>
    <col min="519" max="519" width="12.140625" style="61" customWidth="1"/>
    <col min="520" max="520" width="1.7109375" style="61" customWidth="1"/>
    <col min="521" max="521" width="8" style="61" customWidth="1"/>
    <col min="522" max="522" width="29.5703125" style="61" customWidth="1"/>
    <col min="523" max="523" width="12" style="61" bestFit="1" customWidth="1"/>
    <col min="524" max="524" width="1.7109375" style="61" customWidth="1"/>
    <col min="525" max="525" width="10.7109375" style="61" customWidth="1"/>
    <col min="526" max="526" width="1.85546875" style="61" customWidth="1"/>
    <col min="527" max="527" width="9.28515625" style="61" customWidth="1"/>
    <col min="528" max="528" width="9.7109375" style="61" customWidth="1"/>
    <col min="529" max="529" width="1.7109375" style="61" customWidth="1"/>
    <col min="530" max="530" width="9.140625" style="61"/>
    <col min="531" max="531" width="9.28515625" style="61" customWidth="1"/>
    <col min="532" max="532" width="2.7109375" style="61" customWidth="1"/>
    <col min="533" max="533" width="9.7109375" style="61" customWidth="1"/>
    <col min="534" max="534" width="8.42578125" style="61" customWidth="1"/>
    <col min="535" max="535" width="7.7109375" style="61" bestFit="1" customWidth="1"/>
    <col min="536" max="768" width="9.140625" style="61"/>
    <col min="769" max="769" width="4.7109375" style="61" customWidth="1"/>
    <col min="770" max="770" width="11.7109375" style="61" customWidth="1"/>
    <col min="771" max="771" width="1.7109375" style="61" customWidth="1"/>
    <col min="772" max="772" width="30.7109375" style="61" customWidth="1"/>
    <col min="773" max="774" width="5.140625" style="61" customWidth="1"/>
    <col min="775" max="775" width="12.140625" style="61" customWidth="1"/>
    <col min="776" max="776" width="1.7109375" style="61" customWidth="1"/>
    <col min="777" max="777" width="8" style="61" customWidth="1"/>
    <col min="778" max="778" width="29.5703125" style="61" customWidth="1"/>
    <col min="779" max="779" width="12" style="61" bestFit="1" customWidth="1"/>
    <col min="780" max="780" width="1.7109375" style="61" customWidth="1"/>
    <col min="781" max="781" width="10.7109375" style="61" customWidth="1"/>
    <col min="782" max="782" width="1.85546875" style="61" customWidth="1"/>
    <col min="783" max="783" width="9.28515625" style="61" customWidth="1"/>
    <col min="784" max="784" width="9.7109375" style="61" customWidth="1"/>
    <col min="785" max="785" width="1.7109375" style="61" customWidth="1"/>
    <col min="786" max="786" width="9.140625" style="61"/>
    <col min="787" max="787" width="9.28515625" style="61" customWidth="1"/>
    <col min="788" max="788" width="2.7109375" style="61" customWidth="1"/>
    <col min="789" max="789" width="9.7109375" style="61" customWidth="1"/>
    <col min="790" max="790" width="8.42578125" style="61" customWidth="1"/>
    <col min="791" max="791" width="7.7109375" style="61" bestFit="1" customWidth="1"/>
    <col min="792" max="1024" width="9.140625" style="61"/>
    <col min="1025" max="1025" width="4.7109375" style="61" customWidth="1"/>
    <col min="1026" max="1026" width="11.7109375" style="61" customWidth="1"/>
    <col min="1027" max="1027" width="1.7109375" style="61" customWidth="1"/>
    <col min="1028" max="1028" width="30.7109375" style="61" customWidth="1"/>
    <col min="1029" max="1030" width="5.140625" style="61" customWidth="1"/>
    <col min="1031" max="1031" width="12.140625" style="61" customWidth="1"/>
    <col min="1032" max="1032" width="1.7109375" style="61" customWidth="1"/>
    <col min="1033" max="1033" width="8" style="61" customWidth="1"/>
    <col min="1034" max="1034" width="29.5703125" style="61" customWidth="1"/>
    <col min="1035" max="1035" width="12" style="61" bestFit="1" customWidth="1"/>
    <col min="1036" max="1036" width="1.7109375" style="61" customWidth="1"/>
    <col min="1037" max="1037" width="10.7109375" style="61" customWidth="1"/>
    <col min="1038" max="1038" width="1.85546875" style="61" customWidth="1"/>
    <col min="1039" max="1039" width="9.28515625" style="61" customWidth="1"/>
    <col min="1040" max="1040" width="9.7109375" style="61" customWidth="1"/>
    <col min="1041" max="1041" width="1.7109375" style="61" customWidth="1"/>
    <col min="1042" max="1042" width="9.140625" style="61"/>
    <col min="1043" max="1043" width="9.28515625" style="61" customWidth="1"/>
    <col min="1044" max="1044" width="2.7109375" style="61" customWidth="1"/>
    <col min="1045" max="1045" width="9.7109375" style="61" customWidth="1"/>
    <col min="1046" max="1046" width="8.42578125" style="61" customWidth="1"/>
    <col min="1047" max="1047" width="7.7109375" style="61" bestFit="1" customWidth="1"/>
    <col min="1048" max="1280" width="9.140625" style="61"/>
    <col min="1281" max="1281" width="4.7109375" style="61" customWidth="1"/>
    <col min="1282" max="1282" width="11.7109375" style="61" customWidth="1"/>
    <col min="1283" max="1283" width="1.7109375" style="61" customWidth="1"/>
    <col min="1284" max="1284" width="30.7109375" style="61" customWidth="1"/>
    <col min="1285" max="1286" width="5.140625" style="61" customWidth="1"/>
    <col min="1287" max="1287" width="12.140625" style="61" customWidth="1"/>
    <col min="1288" max="1288" width="1.7109375" style="61" customWidth="1"/>
    <col min="1289" max="1289" width="8" style="61" customWidth="1"/>
    <col min="1290" max="1290" width="29.5703125" style="61" customWidth="1"/>
    <col min="1291" max="1291" width="12" style="61" bestFit="1" customWidth="1"/>
    <col min="1292" max="1292" width="1.7109375" style="61" customWidth="1"/>
    <col min="1293" max="1293" width="10.7109375" style="61" customWidth="1"/>
    <col min="1294" max="1294" width="1.85546875" style="61" customWidth="1"/>
    <col min="1295" max="1295" width="9.28515625" style="61" customWidth="1"/>
    <col min="1296" max="1296" width="9.7109375" style="61" customWidth="1"/>
    <col min="1297" max="1297" width="1.7109375" style="61" customWidth="1"/>
    <col min="1298" max="1298" width="9.140625" style="61"/>
    <col min="1299" max="1299" width="9.28515625" style="61" customWidth="1"/>
    <col min="1300" max="1300" width="2.7109375" style="61" customWidth="1"/>
    <col min="1301" max="1301" width="9.7109375" style="61" customWidth="1"/>
    <col min="1302" max="1302" width="8.42578125" style="61" customWidth="1"/>
    <col min="1303" max="1303" width="7.7109375" style="61" bestFit="1" customWidth="1"/>
    <col min="1304" max="1536" width="9.140625" style="61"/>
    <col min="1537" max="1537" width="4.7109375" style="61" customWidth="1"/>
    <col min="1538" max="1538" width="11.7109375" style="61" customWidth="1"/>
    <col min="1539" max="1539" width="1.7109375" style="61" customWidth="1"/>
    <col min="1540" max="1540" width="30.7109375" style="61" customWidth="1"/>
    <col min="1541" max="1542" width="5.140625" style="61" customWidth="1"/>
    <col min="1543" max="1543" width="12.140625" style="61" customWidth="1"/>
    <col min="1544" max="1544" width="1.7109375" style="61" customWidth="1"/>
    <col min="1545" max="1545" width="8" style="61" customWidth="1"/>
    <col min="1546" max="1546" width="29.5703125" style="61" customWidth="1"/>
    <col min="1547" max="1547" width="12" style="61" bestFit="1" customWidth="1"/>
    <col min="1548" max="1548" width="1.7109375" style="61" customWidth="1"/>
    <col min="1549" max="1549" width="10.7109375" style="61" customWidth="1"/>
    <col min="1550" max="1550" width="1.85546875" style="61" customWidth="1"/>
    <col min="1551" max="1551" width="9.28515625" style="61" customWidth="1"/>
    <col min="1552" max="1552" width="9.7109375" style="61" customWidth="1"/>
    <col min="1553" max="1553" width="1.7109375" style="61" customWidth="1"/>
    <col min="1554" max="1554" width="9.140625" style="61"/>
    <col min="1555" max="1555" width="9.28515625" style="61" customWidth="1"/>
    <col min="1556" max="1556" width="2.7109375" style="61" customWidth="1"/>
    <col min="1557" max="1557" width="9.7109375" style="61" customWidth="1"/>
    <col min="1558" max="1558" width="8.42578125" style="61" customWidth="1"/>
    <col min="1559" max="1559" width="7.7109375" style="61" bestFit="1" customWidth="1"/>
    <col min="1560" max="1792" width="9.140625" style="61"/>
    <col min="1793" max="1793" width="4.7109375" style="61" customWidth="1"/>
    <col min="1794" max="1794" width="11.7109375" style="61" customWidth="1"/>
    <col min="1795" max="1795" width="1.7109375" style="61" customWidth="1"/>
    <col min="1796" max="1796" width="30.7109375" style="61" customWidth="1"/>
    <col min="1797" max="1798" width="5.140625" style="61" customWidth="1"/>
    <col min="1799" max="1799" width="12.140625" style="61" customWidth="1"/>
    <col min="1800" max="1800" width="1.7109375" style="61" customWidth="1"/>
    <col min="1801" max="1801" width="8" style="61" customWidth="1"/>
    <col min="1802" max="1802" width="29.5703125" style="61" customWidth="1"/>
    <col min="1803" max="1803" width="12" style="61" bestFit="1" customWidth="1"/>
    <col min="1804" max="1804" width="1.7109375" style="61" customWidth="1"/>
    <col min="1805" max="1805" width="10.7109375" style="61" customWidth="1"/>
    <col min="1806" max="1806" width="1.85546875" style="61" customWidth="1"/>
    <col min="1807" max="1807" width="9.28515625" style="61" customWidth="1"/>
    <col min="1808" max="1808" width="9.7109375" style="61" customWidth="1"/>
    <col min="1809" max="1809" width="1.7109375" style="61" customWidth="1"/>
    <col min="1810" max="1810" width="9.140625" style="61"/>
    <col min="1811" max="1811" width="9.28515625" style="61" customWidth="1"/>
    <col min="1812" max="1812" width="2.7109375" style="61" customWidth="1"/>
    <col min="1813" max="1813" width="9.7109375" style="61" customWidth="1"/>
    <col min="1814" max="1814" width="8.42578125" style="61" customWidth="1"/>
    <col min="1815" max="1815" width="7.7109375" style="61" bestFit="1" customWidth="1"/>
    <col min="1816" max="2048" width="9.140625" style="61"/>
    <col min="2049" max="2049" width="4.7109375" style="61" customWidth="1"/>
    <col min="2050" max="2050" width="11.7109375" style="61" customWidth="1"/>
    <col min="2051" max="2051" width="1.7109375" style="61" customWidth="1"/>
    <col min="2052" max="2052" width="30.7109375" style="61" customWidth="1"/>
    <col min="2053" max="2054" width="5.140625" style="61" customWidth="1"/>
    <col min="2055" max="2055" width="12.140625" style="61" customWidth="1"/>
    <col min="2056" max="2056" width="1.7109375" style="61" customWidth="1"/>
    <col min="2057" max="2057" width="8" style="61" customWidth="1"/>
    <col min="2058" max="2058" width="29.5703125" style="61" customWidth="1"/>
    <col min="2059" max="2059" width="12" style="61" bestFit="1" customWidth="1"/>
    <col min="2060" max="2060" width="1.7109375" style="61" customWidth="1"/>
    <col min="2061" max="2061" width="10.7109375" style="61" customWidth="1"/>
    <col min="2062" max="2062" width="1.85546875" style="61" customWidth="1"/>
    <col min="2063" max="2063" width="9.28515625" style="61" customWidth="1"/>
    <col min="2064" max="2064" width="9.7109375" style="61" customWidth="1"/>
    <col min="2065" max="2065" width="1.7109375" style="61" customWidth="1"/>
    <col min="2066" max="2066" width="9.140625" style="61"/>
    <col min="2067" max="2067" width="9.28515625" style="61" customWidth="1"/>
    <col min="2068" max="2068" width="2.7109375" style="61" customWidth="1"/>
    <col min="2069" max="2069" width="9.7109375" style="61" customWidth="1"/>
    <col min="2070" max="2070" width="8.42578125" style="61" customWidth="1"/>
    <col min="2071" max="2071" width="7.7109375" style="61" bestFit="1" customWidth="1"/>
    <col min="2072" max="2304" width="9.140625" style="61"/>
    <col min="2305" max="2305" width="4.7109375" style="61" customWidth="1"/>
    <col min="2306" max="2306" width="11.7109375" style="61" customWidth="1"/>
    <col min="2307" max="2307" width="1.7109375" style="61" customWidth="1"/>
    <col min="2308" max="2308" width="30.7109375" style="61" customWidth="1"/>
    <col min="2309" max="2310" width="5.140625" style="61" customWidth="1"/>
    <col min="2311" max="2311" width="12.140625" style="61" customWidth="1"/>
    <col min="2312" max="2312" width="1.7109375" style="61" customWidth="1"/>
    <col min="2313" max="2313" width="8" style="61" customWidth="1"/>
    <col min="2314" max="2314" width="29.5703125" style="61" customWidth="1"/>
    <col min="2315" max="2315" width="12" style="61" bestFit="1" customWidth="1"/>
    <col min="2316" max="2316" width="1.7109375" style="61" customWidth="1"/>
    <col min="2317" max="2317" width="10.7109375" style="61" customWidth="1"/>
    <col min="2318" max="2318" width="1.85546875" style="61" customWidth="1"/>
    <col min="2319" max="2319" width="9.28515625" style="61" customWidth="1"/>
    <col min="2320" max="2320" width="9.7109375" style="61" customWidth="1"/>
    <col min="2321" max="2321" width="1.7109375" style="61" customWidth="1"/>
    <col min="2322" max="2322" width="9.140625" style="61"/>
    <col min="2323" max="2323" width="9.28515625" style="61" customWidth="1"/>
    <col min="2324" max="2324" width="2.7109375" style="61" customWidth="1"/>
    <col min="2325" max="2325" width="9.7109375" style="61" customWidth="1"/>
    <col min="2326" max="2326" width="8.42578125" style="61" customWidth="1"/>
    <col min="2327" max="2327" width="7.7109375" style="61" bestFit="1" customWidth="1"/>
    <col min="2328" max="2560" width="9.140625" style="61"/>
    <col min="2561" max="2561" width="4.7109375" style="61" customWidth="1"/>
    <col min="2562" max="2562" width="11.7109375" style="61" customWidth="1"/>
    <col min="2563" max="2563" width="1.7109375" style="61" customWidth="1"/>
    <col min="2564" max="2564" width="30.7109375" style="61" customWidth="1"/>
    <col min="2565" max="2566" width="5.140625" style="61" customWidth="1"/>
    <col min="2567" max="2567" width="12.140625" style="61" customWidth="1"/>
    <col min="2568" max="2568" width="1.7109375" style="61" customWidth="1"/>
    <col min="2569" max="2569" width="8" style="61" customWidth="1"/>
    <col min="2570" max="2570" width="29.5703125" style="61" customWidth="1"/>
    <col min="2571" max="2571" width="12" style="61" bestFit="1" customWidth="1"/>
    <col min="2572" max="2572" width="1.7109375" style="61" customWidth="1"/>
    <col min="2573" max="2573" width="10.7109375" style="61" customWidth="1"/>
    <col min="2574" max="2574" width="1.85546875" style="61" customWidth="1"/>
    <col min="2575" max="2575" width="9.28515625" style="61" customWidth="1"/>
    <col min="2576" max="2576" width="9.7109375" style="61" customWidth="1"/>
    <col min="2577" max="2577" width="1.7109375" style="61" customWidth="1"/>
    <col min="2578" max="2578" width="9.140625" style="61"/>
    <col min="2579" max="2579" width="9.28515625" style="61" customWidth="1"/>
    <col min="2580" max="2580" width="2.7109375" style="61" customWidth="1"/>
    <col min="2581" max="2581" width="9.7109375" style="61" customWidth="1"/>
    <col min="2582" max="2582" width="8.42578125" style="61" customWidth="1"/>
    <col min="2583" max="2583" width="7.7109375" style="61" bestFit="1" customWidth="1"/>
    <col min="2584" max="2816" width="9.140625" style="61"/>
    <col min="2817" max="2817" width="4.7109375" style="61" customWidth="1"/>
    <col min="2818" max="2818" width="11.7109375" style="61" customWidth="1"/>
    <col min="2819" max="2819" width="1.7109375" style="61" customWidth="1"/>
    <col min="2820" max="2820" width="30.7109375" style="61" customWidth="1"/>
    <col min="2821" max="2822" width="5.140625" style="61" customWidth="1"/>
    <col min="2823" max="2823" width="12.140625" style="61" customWidth="1"/>
    <col min="2824" max="2824" width="1.7109375" style="61" customWidth="1"/>
    <col min="2825" max="2825" width="8" style="61" customWidth="1"/>
    <col min="2826" max="2826" width="29.5703125" style="61" customWidth="1"/>
    <col min="2827" max="2827" width="12" style="61" bestFit="1" customWidth="1"/>
    <col min="2828" max="2828" width="1.7109375" style="61" customWidth="1"/>
    <col min="2829" max="2829" width="10.7109375" style="61" customWidth="1"/>
    <col min="2830" max="2830" width="1.85546875" style="61" customWidth="1"/>
    <col min="2831" max="2831" width="9.28515625" style="61" customWidth="1"/>
    <col min="2832" max="2832" width="9.7109375" style="61" customWidth="1"/>
    <col min="2833" max="2833" width="1.7109375" style="61" customWidth="1"/>
    <col min="2834" max="2834" width="9.140625" style="61"/>
    <col min="2835" max="2835" width="9.28515625" style="61" customWidth="1"/>
    <col min="2836" max="2836" width="2.7109375" style="61" customWidth="1"/>
    <col min="2837" max="2837" width="9.7109375" style="61" customWidth="1"/>
    <col min="2838" max="2838" width="8.42578125" style="61" customWidth="1"/>
    <col min="2839" max="2839" width="7.7109375" style="61" bestFit="1" customWidth="1"/>
    <col min="2840" max="3072" width="9.140625" style="61"/>
    <col min="3073" max="3073" width="4.7109375" style="61" customWidth="1"/>
    <col min="3074" max="3074" width="11.7109375" style="61" customWidth="1"/>
    <col min="3075" max="3075" width="1.7109375" style="61" customWidth="1"/>
    <col min="3076" max="3076" width="30.7109375" style="61" customWidth="1"/>
    <col min="3077" max="3078" width="5.140625" style="61" customWidth="1"/>
    <col min="3079" max="3079" width="12.140625" style="61" customWidth="1"/>
    <col min="3080" max="3080" width="1.7109375" style="61" customWidth="1"/>
    <col min="3081" max="3081" width="8" style="61" customWidth="1"/>
    <col min="3082" max="3082" width="29.5703125" style="61" customWidth="1"/>
    <col min="3083" max="3083" width="12" style="61" bestFit="1" customWidth="1"/>
    <col min="3084" max="3084" width="1.7109375" style="61" customWidth="1"/>
    <col min="3085" max="3085" width="10.7109375" style="61" customWidth="1"/>
    <col min="3086" max="3086" width="1.85546875" style="61" customWidth="1"/>
    <col min="3087" max="3087" width="9.28515625" style="61" customWidth="1"/>
    <col min="3088" max="3088" width="9.7109375" style="61" customWidth="1"/>
    <col min="3089" max="3089" width="1.7109375" style="61" customWidth="1"/>
    <col min="3090" max="3090" width="9.140625" style="61"/>
    <col min="3091" max="3091" width="9.28515625" style="61" customWidth="1"/>
    <col min="3092" max="3092" width="2.7109375" style="61" customWidth="1"/>
    <col min="3093" max="3093" width="9.7109375" style="61" customWidth="1"/>
    <col min="3094" max="3094" width="8.42578125" style="61" customWidth="1"/>
    <col min="3095" max="3095" width="7.7109375" style="61" bestFit="1" customWidth="1"/>
    <col min="3096" max="3328" width="9.140625" style="61"/>
    <col min="3329" max="3329" width="4.7109375" style="61" customWidth="1"/>
    <col min="3330" max="3330" width="11.7109375" style="61" customWidth="1"/>
    <col min="3331" max="3331" width="1.7109375" style="61" customWidth="1"/>
    <col min="3332" max="3332" width="30.7109375" style="61" customWidth="1"/>
    <col min="3333" max="3334" width="5.140625" style="61" customWidth="1"/>
    <col min="3335" max="3335" width="12.140625" style="61" customWidth="1"/>
    <col min="3336" max="3336" width="1.7109375" style="61" customWidth="1"/>
    <col min="3337" max="3337" width="8" style="61" customWidth="1"/>
    <col min="3338" max="3338" width="29.5703125" style="61" customWidth="1"/>
    <col min="3339" max="3339" width="12" style="61" bestFit="1" customWidth="1"/>
    <col min="3340" max="3340" width="1.7109375" style="61" customWidth="1"/>
    <col min="3341" max="3341" width="10.7109375" style="61" customWidth="1"/>
    <col min="3342" max="3342" width="1.85546875" style="61" customWidth="1"/>
    <col min="3343" max="3343" width="9.28515625" style="61" customWidth="1"/>
    <col min="3344" max="3344" width="9.7109375" style="61" customWidth="1"/>
    <col min="3345" max="3345" width="1.7109375" style="61" customWidth="1"/>
    <col min="3346" max="3346" width="9.140625" style="61"/>
    <col min="3347" max="3347" width="9.28515625" style="61" customWidth="1"/>
    <col min="3348" max="3348" width="2.7109375" style="61" customWidth="1"/>
    <col min="3349" max="3349" width="9.7109375" style="61" customWidth="1"/>
    <col min="3350" max="3350" width="8.42578125" style="61" customWidth="1"/>
    <col min="3351" max="3351" width="7.7109375" style="61" bestFit="1" customWidth="1"/>
    <col min="3352" max="3584" width="9.140625" style="61"/>
    <col min="3585" max="3585" width="4.7109375" style="61" customWidth="1"/>
    <col min="3586" max="3586" width="11.7109375" style="61" customWidth="1"/>
    <col min="3587" max="3587" width="1.7109375" style="61" customWidth="1"/>
    <col min="3588" max="3588" width="30.7109375" style="61" customWidth="1"/>
    <col min="3589" max="3590" width="5.140625" style="61" customWidth="1"/>
    <col min="3591" max="3591" width="12.140625" style="61" customWidth="1"/>
    <col min="3592" max="3592" width="1.7109375" style="61" customWidth="1"/>
    <col min="3593" max="3593" width="8" style="61" customWidth="1"/>
    <col min="3594" max="3594" width="29.5703125" style="61" customWidth="1"/>
    <col min="3595" max="3595" width="12" style="61" bestFit="1" customWidth="1"/>
    <col min="3596" max="3596" width="1.7109375" style="61" customWidth="1"/>
    <col min="3597" max="3597" width="10.7109375" style="61" customWidth="1"/>
    <col min="3598" max="3598" width="1.85546875" style="61" customWidth="1"/>
    <col min="3599" max="3599" width="9.28515625" style="61" customWidth="1"/>
    <col min="3600" max="3600" width="9.7109375" style="61" customWidth="1"/>
    <col min="3601" max="3601" width="1.7109375" style="61" customWidth="1"/>
    <col min="3602" max="3602" width="9.140625" style="61"/>
    <col min="3603" max="3603" width="9.28515625" style="61" customWidth="1"/>
    <col min="3604" max="3604" width="2.7109375" style="61" customWidth="1"/>
    <col min="3605" max="3605" width="9.7109375" style="61" customWidth="1"/>
    <col min="3606" max="3606" width="8.42578125" style="61" customWidth="1"/>
    <col min="3607" max="3607" width="7.7109375" style="61" bestFit="1" customWidth="1"/>
    <col min="3608" max="3840" width="9.140625" style="61"/>
    <col min="3841" max="3841" width="4.7109375" style="61" customWidth="1"/>
    <col min="3842" max="3842" width="11.7109375" style="61" customWidth="1"/>
    <col min="3843" max="3843" width="1.7109375" style="61" customWidth="1"/>
    <col min="3844" max="3844" width="30.7109375" style="61" customWidth="1"/>
    <col min="3845" max="3846" width="5.140625" style="61" customWidth="1"/>
    <col min="3847" max="3847" width="12.140625" style="61" customWidth="1"/>
    <col min="3848" max="3848" width="1.7109375" style="61" customWidth="1"/>
    <col min="3849" max="3849" width="8" style="61" customWidth="1"/>
    <col min="3850" max="3850" width="29.5703125" style="61" customWidth="1"/>
    <col min="3851" max="3851" width="12" style="61" bestFit="1" customWidth="1"/>
    <col min="3852" max="3852" width="1.7109375" style="61" customWidth="1"/>
    <col min="3853" max="3853" width="10.7109375" style="61" customWidth="1"/>
    <col min="3854" max="3854" width="1.85546875" style="61" customWidth="1"/>
    <col min="3855" max="3855" width="9.28515625" style="61" customWidth="1"/>
    <col min="3856" max="3856" width="9.7109375" style="61" customWidth="1"/>
    <col min="3857" max="3857" width="1.7109375" style="61" customWidth="1"/>
    <col min="3858" max="3858" width="9.140625" style="61"/>
    <col min="3859" max="3859" width="9.28515625" style="61" customWidth="1"/>
    <col min="3860" max="3860" width="2.7109375" style="61" customWidth="1"/>
    <col min="3861" max="3861" width="9.7109375" style="61" customWidth="1"/>
    <col min="3862" max="3862" width="8.42578125" style="61" customWidth="1"/>
    <col min="3863" max="3863" width="7.7109375" style="61" bestFit="1" customWidth="1"/>
    <col min="3864" max="4096" width="9.140625" style="61"/>
    <col min="4097" max="4097" width="4.7109375" style="61" customWidth="1"/>
    <col min="4098" max="4098" width="11.7109375" style="61" customWidth="1"/>
    <col min="4099" max="4099" width="1.7109375" style="61" customWidth="1"/>
    <col min="4100" max="4100" width="30.7109375" style="61" customWidth="1"/>
    <col min="4101" max="4102" width="5.140625" style="61" customWidth="1"/>
    <col min="4103" max="4103" width="12.140625" style="61" customWidth="1"/>
    <col min="4104" max="4104" width="1.7109375" style="61" customWidth="1"/>
    <col min="4105" max="4105" width="8" style="61" customWidth="1"/>
    <col min="4106" max="4106" width="29.5703125" style="61" customWidth="1"/>
    <col min="4107" max="4107" width="12" style="61" bestFit="1" customWidth="1"/>
    <col min="4108" max="4108" width="1.7109375" style="61" customWidth="1"/>
    <col min="4109" max="4109" width="10.7109375" style="61" customWidth="1"/>
    <col min="4110" max="4110" width="1.85546875" style="61" customWidth="1"/>
    <col min="4111" max="4111" width="9.28515625" style="61" customWidth="1"/>
    <col min="4112" max="4112" width="9.7109375" style="61" customWidth="1"/>
    <col min="4113" max="4113" width="1.7109375" style="61" customWidth="1"/>
    <col min="4114" max="4114" width="9.140625" style="61"/>
    <col min="4115" max="4115" width="9.28515625" style="61" customWidth="1"/>
    <col min="4116" max="4116" width="2.7109375" style="61" customWidth="1"/>
    <col min="4117" max="4117" width="9.7109375" style="61" customWidth="1"/>
    <col min="4118" max="4118" width="8.42578125" style="61" customWidth="1"/>
    <col min="4119" max="4119" width="7.7109375" style="61" bestFit="1" customWidth="1"/>
    <col min="4120" max="4352" width="9.140625" style="61"/>
    <col min="4353" max="4353" width="4.7109375" style="61" customWidth="1"/>
    <col min="4354" max="4354" width="11.7109375" style="61" customWidth="1"/>
    <col min="4355" max="4355" width="1.7109375" style="61" customWidth="1"/>
    <col min="4356" max="4356" width="30.7109375" style="61" customWidth="1"/>
    <col min="4357" max="4358" width="5.140625" style="61" customWidth="1"/>
    <col min="4359" max="4359" width="12.140625" style="61" customWidth="1"/>
    <col min="4360" max="4360" width="1.7109375" style="61" customWidth="1"/>
    <col min="4361" max="4361" width="8" style="61" customWidth="1"/>
    <col min="4362" max="4362" width="29.5703125" style="61" customWidth="1"/>
    <col min="4363" max="4363" width="12" style="61" bestFit="1" customWidth="1"/>
    <col min="4364" max="4364" width="1.7109375" style="61" customWidth="1"/>
    <col min="4365" max="4365" width="10.7109375" style="61" customWidth="1"/>
    <col min="4366" max="4366" width="1.85546875" style="61" customWidth="1"/>
    <col min="4367" max="4367" width="9.28515625" style="61" customWidth="1"/>
    <col min="4368" max="4368" width="9.7109375" style="61" customWidth="1"/>
    <col min="4369" max="4369" width="1.7109375" style="61" customWidth="1"/>
    <col min="4370" max="4370" width="9.140625" style="61"/>
    <col min="4371" max="4371" width="9.28515625" style="61" customWidth="1"/>
    <col min="4372" max="4372" width="2.7109375" style="61" customWidth="1"/>
    <col min="4373" max="4373" width="9.7109375" style="61" customWidth="1"/>
    <col min="4374" max="4374" width="8.42578125" style="61" customWidth="1"/>
    <col min="4375" max="4375" width="7.7109375" style="61" bestFit="1" customWidth="1"/>
    <col min="4376" max="4608" width="9.140625" style="61"/>
    <col min="4609" max="4609" width="4.7109375" style="61" customWidth="1"/>
    <col min="4610" max="4610" width="11.7109375" style="61" customWidth="1"/>
    <col min="4611" max="4611" width="1.7109375" style="61" customWidth="1"/>
    <col min="4612" max="4612" width="30.7109375" style="61" customWidth="1"/>
    <col min="4613" max="4614" width="5.140625" style="61" customWidth="1"/>
    <col min="4615" max="4615" width="12.140625" style="61" customWidth="1"/>
    <col min="4616" max="4616" width="1.7109375" style="61" customWidth="1"/>
    <col min="4617" max="4617" width="8" style="61" customWidth="1"/>
    <col min="4618" max="4618" width="29.5703125" style="61" customWidth="1"/>
    <col min="4619" max="4619" width="12" style="61" bestFit="1" customWidth="1"/>
    <col min="4620" max="4620" width="1.7109375" style="61" customWidth="1"/>
    <col min="4621" max="4621" width="10.7109375" style="61" customWidth="1"/>
    <col min="4622" max="4622" width="1.85546875" style="61" customWidth="1"/>
    <col min="4623" max="4623" width="9.28515625" style="61" customWidth="1"/>
    <col min="4624" max="4624" width="9.7109375" style="61" customWidth="1"/>
    <col min="4625" max="4625" width="1.7109375" style="61" customWidth="1"/>
    <col min="4626" max="4626" width="9.140625" style="61"/>
    <col min="4627" max="4627" width="9.28515625" style="61" customWidth="1"/>
    <col min="4628" max="4628" width="2.7109375" style="61" customWidth="1"/>
    <col min="4629" max="4629" width="9.7109375" style="61" customWidth="1"/>
    <col min="4630" max="4630" width="8.42578125" style="61" customWidth="1"/>
    <col min="4631" max="4631" width="7.7109375" style="61" bestFit="1" customWidth="1"/>
    <col min="4632" max="4864" width="9.140625" style="61"/>
    <col min="4865" max="4865" width="4.7109375" style="61" customWidth="1"/>
    <col min="4866" max="4866" width="11.7109375" style="61" customWidth="1"/>
    <col min="4867" max="4867" width="1.7109375" style="61" customWidth="1"/>
    <col min="4868" max="4868" width="30.7109375" style="61" customWidth="1"/>
    <col min="4869" max="4870" width="5.140625" style="61" customWidth="1"/>
    <col min="4871" max="4871" width="12.140625" style="61" customWidth="1"/>
    <col min="4872" max="4872" width="1.7109375" style="61" customWidth="1"/>
    <col min="4873" max="4873" width="8" style="61" customWidth="1"/>
    <col min="4874" max="4874" width="29.5703125" style="61" customWidth="1"/>
    <col min="4875" max="4875" width="12" style="61" bestFit="1" customWidth="1"/>
    <col min="4876" max="4876" width="1.7109375" style="61" customWidth="1"/>
    <col min="4877" max="4877" width="10.7109375" style="61" customWidth="1"/>
    <col min="4878" max="4878" width="1.85546875" style="61" customWidth="1"/>
    <col min="4879" max="4879" width="9.28515625" style="61" customWidth="1"/>
    <col min="4880" max="4880" width="9.7109375" style="61" customWidth="1"/>
    <col min="4881" max="4881" width="1.7109375" style="61" customWidth="1"/>
    <col min="4882" max="4882" width="9.140625" style="61"/>
    <col min="4883" max="4883" width="9.28515625" style="61" customWidth="1"/>
    <col min="4884" max="4884" width="2.7109375" style="61" customWidth="1"/>
    <col min="4885" max="4885" width="9.7109375" style="61" customWidth="1"/>
    <col min="4886" max="4886" width="8.42578125" style="61" customWidth="1"/>
    <col min="4887" max="4887" width="7.7109375" style="61" bestFit="1" customWidth="1"/>
    <col min="4888" max="5120" width="9.140625" style="61"/>
    <col min="5121" max="5121" width="4.7109375" style="61" customWidth="1"/>
    <col min="5122" max="5122" width="11.7109375" style="61" customWidth="1"/>
    <col min="5123" max="5123" width="1.7109375" style="61" customWidth="1"/>
    <col min="5124" max="5124" width="30.7109375" style="61" customWidth="1"/>
    <col min="5125" max="5126" width="5.140625" style="61" customWidth="1"/>
    <col min="5127" max="5127" width="12.140625" style="61" customWidth="1"/>
    <col min="5128" max="5128" width="1.7109375" style="61" customWidth="1"/>
    <col min="5129" max="5129" width="8" style="61" customWidth="1"/>
    <col min="5130" max="5130" width="29.5703125" style="61" customWidth="1"/>
    <col min="5131" max="5131" width="12" style="61" bestFit="1" customWidth="1"/>
    <col min="5132" max="5132" width="1.7109375" style="61" customWidth="1"/>
    <col min="5133" max="5133" width="10.7109375" style="61" customWidth="1"/>
    <col min="5134" max="5134" width="1.85546875" style="61" customWidth="1"/>
    <col min="5135" max="5135" width="9.28515625" style="61" customWidth="1"/>
    <col min="5136" max="5136" width="9.7109375" style="61" customWidth="1"/>
    <col min="5137" max="5137" width="1.7109375" style="61" customWidth="1"/>
    <col min="5138" max="5138" width="9.140625" style="61"/>
    <col min="5139" max="5139" width="9.28515625" style="61" customWidth="1"/>
    <col min="5140" max="5140" width="2.7109375" style="61" customWidth="1"/>
    <col min="5141" max="5141" width="9.7109375" style="61" customWidth="1"/>
    <col min="5142" max="5142" width="8.42578125" style="61" customWidth="1"/>
    <col min="5143" max="5143" width="7.7109375" style="61" bestFit="1" customWidth="1"/>
    <col min="5144" max="5376" width="9.140625" style="61"/>
    <col min="5377" max="5377" width="4.7109375" style="61" customWidth="1"/>
    <col min="5378" max="5378" width="11.7109375" style="61" customWidth="1"/>
    <col min="5379" max="5379" width="1.7109375" style="61" customWidth="1"/>
    <col min="5380" max="5380" width="30.7109375" style="61" customWidth="1"/>
    <col min="5381" max="5382" width="5.140625" style="61" customWidth="1"/>
    <col min="5383" max="5383" width="12.140625" style="61" customWidth="1"/>
    <col min="5384" max="5384" width="1.7109375" style="61" customWidth="1"/>
    <col min="5385" max="5385" width="8" style="61" customWidth="1"/>
    <col min="5386" max="5386" width="29.5703125" style="61" customWidth="1"/>
    <col min="5387" max="5387" width="12" style="61" bestFit="1" customWidth="1"/>
    <col min="5388" max="5388" width="1.7109375" style="61" customWidth="1"/>
    <col min="5389" max="5389" width="10.7109375" style="61" customWidth="1"/>
    <col min="5390" max="5390" width="1.85546875" style="61" customWidth="1"/>
    <col min="5391" max="5391" width="9.28515625" style="61" customWidth="1"/>
    <col min="5392" max="5392" width="9.7109375" style="61" customWidth="1"/>
    <col min="5393" max="5393" width="1.7109375" style="61" customWidth="1"/>
    <col min="5394" max="5394" width="9.140625" style="61"/>
    <col min="5395" max="5395" width="9.28515625" style="61" customWidth="1"/>
    <col min="5396" max="5396" width="2.7109375" style="61" customWidth="1"/>
    <col min="5397" max="5397" width="9.7109375" style="61" customWidth="1"/>
    <col min="5398" max="5398" width="8.42578125" style="61" customWidth="1"/>
    <col min="5399" max="5399" width="7.7109375" style="61" bestFit="1" customWidth="1"/>
    <col min="5400" max="5632" width="9.140625" style="61"/>
    <col min="5633" max="5633" width="4.7109375" style="61" customWidth="1"/>
    <col min="5634" max="5634" width="11.7109375" style="61" customWidth="1"/>
    <col min="5635" max="5635" width="1.7109375" style="61" customWidth="1"/>
    <col min="5636" max="5636" width="30.7109375" style="61" customWidth="1"/>
    <col min="5637" max="5638" width="5.140625" style="61" customWidth="1"/>
    <col min="5639" max="5639" width="12.140625" style="61" customWidth="1"/>
    <col min="5640" max="5640" width="1.7109375" style="61" customWidth="1"/>
    <col min="5641" max="5641" width="8" style="61" customWidth="1"/>
    <col min="5642" max="5642" width="29.5703125" style="61" customWidth="1"/>
    <col min="5643" max="5643" width="12" style="61" bestFit="1" customWidth="1"/>
    <col min="5644" max="5644" width="1.7109375" style="61" customWidth="1"/>
    <col min="5645" max="5645" width="10.7109375" style="61" customWidth="1"/>
    <col min="5646" max="5646" width="1.85546875" style="61" customWidth="1"/>
    <col min="5647" max="5647" width="9.28515625" style="61" customWidth="1"/>
    <col min="5648" max="5648" width="9.7109375" style="61" customWidth="1"/>
    <col min="5649" max="5649" width="1.7109375" style="61" customWidth="1"/>
    <col min="5650" max="5650" width="9.140625" style="61"/>
    <col min="5651" max="5651" width="9.28515625" style="61" customWidth="1"/>
    <col min="5652" max="5652" width="2.7109375" style="61" customWidth="1"/>
    <col min="5653" max="5653" width="9.7109375" style="61" customWidth="1"/>
    <col min="5654" max="5654" width="8.42578125" style="61" customWidth="1"/>
    <col min="5655" max="5655" width="7.7109375" style="61" bestFit="1" customWidth="1"/>
    <col min="5656" max="5888" width="9.140625" style="61"/>
    <col min="5889" max="5889" width="4.7109375" style="61" customWidth="1"/>
    <col min="5890" max="5890" width="11.7109375" style="61" customWidth="1"/>
    <col min="5891" max="5891" width="1.7109375" style="61" customWidth="1"/>
    <col min="5892" max="5892" width="30.7109375" style="61" customWidth="1"/>
    <col min="5893" max="5894" width="5.140625" style="61" customWidth="1"/>
    <col min="5895" max="5895" width="12.140625" style="61" customWidth="1"/>
    <col min="5896" max="5896" width="1.7109375" style="61" customWidth="1"/>
    <col min="5897" max="5897" width="8" style="61" customWidth="1"/>
    <col min="5898" max="5898" width="29.5703125" style="61" customWidth="1"/>
    <col min="5899" max="5899" width="12" style="61" bestFit="1" customWidth="1"/>
    <col min="5900" max="5900" width="1.7109375" style="61" customWidth="1"/>
    <col min="5901" max="5901" width="10.7109375" style="61" customWidth="1"/>
    <col min="5902" max="5902" width="1.85546875" style="61" customWidth="1"/>
    <col min="5903" max="5903" width="9.28515625" style="61" customWidth="1"/>
    <col min="5904" max="5904" width="9.7109375" style="61" customWidth="1"/>
    <col min="5905" max="5905" width="1.7109375" style="61" customWidth="1"/>
    <col min="5906" max="5906" width="9.140625" style="61"/>
    <col min="5907" max="5907" width="9.28515625" style="61" customWidth="1"/>
    <col min="5908" max="5908" width="2.7109375" style="61" customWidth="1"/>
    <col min="5909" max="5909" width="9.7109375" style="61" customWidth="1"/>
    <col min="5910" max="5910" width="8.42578125" style="61" customWidth="1"/>
    <col min="5911" max="5911" width="7.7109375" style="61" bestFit="1" customWidth="1"/>
    <col min="5912" max="6144" width="9.140625" style="61"/>
    <col min="6145" max="6145" width="4.7109375" style="61" customWidth="1"/>
    <col min="6146" max="6146" width="11.7109375" style="61" customWidth="1"/>
    <col min="6147" max="6147" width="1.7109375" style="61" customWidth="1"/>
    <col min="6148" max="6148" width="30.7109375" style="61" customWidth="1"/>
    <col min="6149" max="6150" width="5.140625" style="61" customWidth="1"/>
    <col min="6151" max="6151" width="12.140625" style="61" customWidth="1"/>
    <col min="6152" max="6152" width="1.7109375" style="61" customWidth="1"/>
    <col min="6153" max="6153" width="8" style="61" customWidth="1"/>
    <col min="6154" max="6154" width="29.5703125" style="61" customWidth="1"/>
    <col min="6155" max="6155" width="12" style="61" bestFit="1" customWidth="1"/>
    <col min="6156" max="6156" width="1.7109375" style="61" customWidth="1"/>
    <col min="6157" max="6157" width="10.7109375" style="61" customWidth="1"/>
    <col min="6158" max="6158" width="1.85546875" style="61" customWidth="1"/>
    <col min="6159" max="6159" width="9.28515625" style="61" customWidth="1"/>
    <col min="6160" max="6160" width="9.7109375" style="61" customWidth="1"/>
    <col min="6161" max="6161" width="1.7109375" style="61" customWidth="1"/>
    <col min="6162" max="6162" width="9.140625" style="61"/>
    <col min="6163" max="6163" width="9.28515625" style="61" customWidth="1"/>
    <col min="6164" max="6164" width="2.7109375" style="61" customWidth="1"/>
    <col min="6165" max="6165" width="9.7109375" style="61" customWidth="1"/>
    <col min="6166" max="6166" width="8.42578125" style="61" customWidth="1"/>
    <col min="6167" max="6167" width="7.7109375" style="61" bestFit="1" customWidth="1"/>
    <col min="6168" max="6400" width="9.140625" style="61"/>
    <col min="6401" max="6401" width="4.7109375" style="61" customWidth="1"/>
    <col min="6402" max="6402" width="11.7109375" style="61" customWidth="1"/>
    <col min="6403" max="6403" width="1.7109375" style="61" customWidth="1"/>
    <col min="6404" max="6404" width="30.7109375" style="61" customWidth="1"/>
    <col min="6405" max="6406" width="5.140625" style="61" customWidth="1"/>
    <col min="6407" max="6407" width="12.140625" style="61" customWidth="1"/>
    <col min="6408" max="6408" width="1.7109375" style="61" customWidth="1"/>
    <col min="6409" max="6409" width="8" style="61" customWidth="1"/>
    <col min="6410" max="6410" width="29.5703125" style="61" customWidth="1"/>
    <col min="6411" max="6411" width="12" style="61" bestFit="1" customWidth="1"/>
    <col min="6412" max="6412" width="1.7109375" style="61" customWidth="1"/>
    <col min="6413" max="6413" width="10.7109375" style="61" customWidth="1"/>
    <col min="6414" max="6414" width="1.85546875" style="61" customWidth="1"/>
    <col min="6415" max="6415" width="9.28515625" style="61" customWidth="1"/>
    <col min="6416" max="6416" width="9.7109375" style="61" customWidth="1"/>
    <col min="6417" max="6417" width="1.7109375" style="61" customWidth="1"/>
    <col min="6418" max="6418" width="9.140625" style="61"/>
    <col min="6419" max="6419" width="9.28515625" style="61" customWidth="1"/>
    <col min="6420" max="6420" width="2.7109375" style="61" customWidth="1"/>
    <col min="6421" max="6421" width="9.7109375" style="61" customWidth="1"/>
    <col min="6422" max="6422" width="8.42578125" style="61" customWidth="1"/>
    <col min="6423" max="6423" width="7.7109375" style="61" bestFit="1" customWidth="1"/>
    <col min="6424" max="6656" width="9.140625" style="61"/>
    <col min="6657" max="6657" width="4.7109375" style="61" customWidth="1"/>
    <col min="6658" max="6658" width="11.7109375" style="61" customWidth="1"/>
    <col min="6659" max="6659" width="1.7109375" style="61" customWidth="1"/>
    <col min="6660" max="6660" width="30.7109375" style="61" customWidth="1"/>
    <col min="6661" max="6662" width="5.140625" style="61" customWidth="1"/>
    <col min="6663" max="6663" width="12.140625" style="61" customWidth="1"/>
    <col min="6664" max="6664" width="1.7109375" style="61" customWidth="1"/>
    <col min="6665" max="6665" width="8" style="61" customWidth="1"/>
    <col min="6666" max="6666" width="29.5703125" style="61" customWidth="1"/>
    <col min="6667" max="6667" width="12" style="61" bestFit="1" customWidth="1"/>
    <col min="6668" max="6668" width="1.7109375" style="61" customWidth="1"/>
    <col min="6669" max="6669" width="10.7109375" style="61" customWidth="1"/>
    <col min="6670" max="6670" width="1.85546875" style="61" customWidth="1"/>
    <col min="6671" max="6671" width="9.28515625" style="61" customWidth="1"/>
    <col min="6672" max="6672" width="9.7109375" style="61" customWidth="1"/>
    <col min="6673" max="6673" width="1.7109375" style="61" customWidth="1"/>
    <col min="6674" max="6674" width="9.140625" style="61"/>
    <col min="6675" max="6675" width="9.28515625" style="61" customWidth="1"/>
    <col min="6676" max="6676" width="2.7109375" style="61" customWidth="1"/>
    <col min="6677" max="6677" width="9.7109375" style="61" customWidth="1"/>
    <col min="6678" max="6678" width="8.42578125" style="61" customWidth="1"/>
    <col min="6679" max="6679" width="7.7109375" style="61" bestFit="1" customWidth="1"/>
    <col min="6680" max="6912" width="9.140625" style="61"/>
    <col min="6913" max="6913" width="4.7109375" style="61" customWidth="1"/>
    <col min="6914" max="6914" width="11.7109375" style="61" customWidth="1"/>
    <col min="6915" max="6915" width="1.7109375" style="61" customWidth="1"/>
    <col min="6916" max="6916" width="30.7109375" style="61" customWidth="1"/>
    <col min="6917" max="6918" width="5.140625" style="61" customWidth="1"/>
    <col min="6919" max="6919" width="12.140625" style="61" customWidth="1"/>
    <col min="6920" max="6920" width="1.7109375" style="61" customWidth="1"/>
    <col min="6921" max="6921" width="8" style="61" customWidth="1"/>
    <col min="6922" max="6922" width="29.5703125" style="61" customWidth="1"/>
    <col min="6923" max="6923" width="12" style="61" bestFit="1" customWidth="1"/>
    <col min="6924" max="6924" width="1.7109375" style="61" customWidth="1"/>
    <col min="6925" max="6925" width="10.7109375" style="61" customWidth="1"/>
    <col min="6926" max="6926" width="1.85546875" style="61" customWidth="1"/>
    <col min="6927" max="6927" width="9.28515625" style="61" customWidth="1"/>
    <col min="6928" max="6928" width="9.7109375" style="61" customWidth="1"/>
    <col min="6929" max="6929" width="1.7109375" style="61" customWidth="1"/>
    <col min="6930" max="6930" width="9.140625" style="61"/>
    <col min="6931" max="6931" width="9.28515625" style="61" customWidth="1"/>
    <col min="6932" max="6932" width="2.7109375" style="61" customWidth="1"/>
    <col min="6933" max="6933" width="9.7109375" style="61" customWidth="1"/>
    <col min="6934" max="6934" width="8.42578125" style="61" customWidth="1"/>
    <col min="6935" max="6935" width="7.7109375" style="61" bestFit="1" customWidth="1"/>
    <col min="6936" max="7168" width="9.140625" style="61"/>
    <col min="7169" max="7169" width="4.7109375" style="61" customWidth="1"/>
    <col min="7170" max="7170" width="11.7109375" style="61" customWidth="1"/>
    <col min="7171" max="7171" width="1.7109375" style="61" customWidth="1"/>
    <col min="7172" max="7172" width="30.7109375" style="61" customWidth="1"/>
    <col min="7173" max="7174" width="5.140625" style="61" customWidth="1"/>
    <col min="7175" max="7175" width="12.140625" style="61" customWidth="1"/>
    <col min="7176" max="7176" width="1.7109375" style="61" customWidth="1"/>
    <col min="7177" max="7177" width="8" style="61" customWidth="1"/>
    <col min="7178" max="7178" width="29.5703125" style="61" customWidth="1"/>
    <col min="7179" max="7179" width="12" style="61" bestFit="1" customWidth="1"/>
    <col min="7180" max="7180" width="1.7109375" style="61" customWidth="1"/>
    <col min="7181" max="7181" width="10.7109375" style="61" customWidth="1"/>
    <col min="7182" max="7182" width="1.85546875" style="61" customWidth="1"/>
    <col min="7183" max="7183" width="9.28515625" style="61" customWidth="1"/>
    <col min="7184" max="7184" width="9.7109375" style="61" customWidth="1"/>
    <col min="7185" max="7185" width="1.7109375" style="61" customWidth="1"/>
    <col min="7186" max="7186" width="9.140625" style="61"/>
    <col min="7187" max="7187" width="9.28515625" style="61" customWidth="1"/>
    <col min="7188" max="7188" width="2.7109375" style="61" customWidth="1"/>
    <col min="7189" max="7189" width="9.7109375" style="61" customWidth="1"/>
    <col min="7190" max="7190" width="8.42578125" style="61" customWidth="1"/>
    <col min="7191" max="7191" width="7.7109375" style="61" bestFit="1" customWidth="1"/>
    <col min="7192" max="7424" width="9.140625" style="61"/>
    <col min="7425" max="7425" width="4.7109375" style="61" customWidth="1"/>
    <col min="7426" max="7426" width="11.7109375" style="61" customWidth="1"/>
    <col min="7427" max="7427" width="1.7109375" style="61" customWidth="1"/>
    <col min="7428" max="7428" width="30.7109375" style="61" customWidth="1"/>
    <col min="7429" max="7430" width="5.140625" style="61" customWidth="1"/>
    <col min="7431" max="7431" width="12.140625" style="61" customWidth="1"/>
    <col min="7432" max="7432" width="1.7109375" style="61" customWidth="1"/>
    <col min="7433" max="7433" width="8" style="61" customWidth="1"/>
    <col min="7434" max="7434" width="29.5703125" style="61" customWidth="1"/>
    <col min="7435" max="7435" width="12" style="61" bestFit="1" customWidth="1"/>
    <col min="7436" max="7436" width="1.7109375" style="61" customWidth="1"/>
    <col min="7437" max="7437" width="10.7109375" style="61" customWidth="1"/>
    <col min="7438" max="7438" width="1.85546875" style="61" customWidth="1"/>
    <col min="7439" max="7439" width="9.28515625" style="61" customWidth="1"/>
    <col min="7440" max="7440" width="9.7109375" style="61" customWidth="1"/>
    <col min="7441" max="7441" width="1.7109375" style="61" customWidth="1"/>
    <col min="7442" max="7442" width="9.140625" style="61"/>
    <col min="7443" max="7443" width="9.28515625" style="61" customWidth="1"/>
    <col min="7444" max="7444" width="2.7109375" style="61" customWidth="1"/>
    <col min="7445" max="7445" width="9.7109375" style="61" customWidth="1"/>
    <col min="7446" max="7446" width="8.42578125" style="61" customWidth="1"/>
    <col min="7447" max="7447" width="7.7109375" style="61" bestFit="1" customWidth="1"/>
    <col min="7448" max="7680" width="9.140625" style="61"/>
    <col min="7681" max="7681" width="4.7109375" style="61" customWidth="1"/>
    <col min="7682" max="7682" width="11.7109375" style="61" customWidth="1"/>
    <col min="7683" max="7683" width="1.7109375" style="61" customWidth="1"/>
    <col min="7684" max="7684" width="30.7109375" style="61" customWidth="1"/>
    <col min="7685" max="7686" width="5.140625" style="61" customWidth="1"/>
    <col min="7687" max="7687" width="12.140625" style="61" customWidth="1"/>
    <col min="7688" max="7688" width="1.7109375" style="61" customWidth="1"/>
    <col min="7689" max="7689" width="8" style="61" customWidth="1"/>
    <col min="7690" max="7690" width="29.5703125" style="61" customWidth="1"/>
    <col min="7691" max="7691" width="12" style="61" bestFit="1" customWidth="1"/>
    <col min="7692" max="7692" width="1.7109375" style="61" customWidth="1"/>
    <col min="7693" max="7693" width="10.7109375" style="61" customWidth="1"/>
    <col min="7694" max="7694" width="1.85546875" style="61" customWidth="1"/>
    <col min="7695" max="7695" width="9.28515625" style="61" customWidth="1"/>
    <col min="7696" max="7696" width="9.7109375" style="61" customWidth="1"/>
    <col min="7697" max="7697" width="1.7109375" style="61" customWidth="1"/>
    <col min="7698" max="7698" width="9.140625" style="61"/>
    <col min="7699" max="7699" width="9.28515625" style="61" customWidth="1"/>
    <col min="7700" max="7700" width="2.7109375" style="61" customWidth="1"/>
    <col min="7701" max="7701" width="9.7109375" style="61" customWidth="1"/>
    <col min="7702" max="7702" width="8.42578125" style="61" customWidth="1"/>
    <col min="7703" max="7703" width="7.7109375" style="61" bestFit="1" customWidth="1"/>
    <col min="7704" max="7936" width="9.140625" style="61"/>
    <col min="7937" max="7937" width="4.7109375" style="61" customWidth="1"/>
    <col min="7938" max="7938" width="11.7109375" style="61" customWidth="1"/>
    <col min="7939" max="7939" width="1.7109375" style="61" customWidth="1"/>
    <col min="7940" max="7940" width="30.7109375" style="61" customWidth="1"/>
    <col min="7941" max="7942" width="5.140625" style="61" customWidth="1"/>
    <col min="7943" max="7943" width="12.140625" style="61" customWidth="1"/>
    <col min="7944" max="7944" width="1.7109375" style="61" customWidth="1"/>
    <col min="7945" max="7945" width="8" style="61" customWidth="1"/>
    <col min="7946" max="7946" width="29.5703125" style="61" customWidth="1"/>
    <col min="7947" max="7947" width="12" style="61" bestFit="1" customWidth="1"/>
    <col min="7948" max="7948" width="1.7109375" style="61" customWidth="1"/>
    <col min="7949" max="7949" width="10.7109375" style="61" customWidth="1"/>
    <col min="7950" max="7950" width="1.85546875" style="61" customWidth="1"/>
    <col min="7951" max="7951" width="9.28515625" style="61" customWidth="1"/>
    <col min="7952" max="7952" width="9.7109375" style="61" customWidth="1"/>
    <col min="7953" max="7953" width="1.7109375" style="61" customWidth="1"/>
    <col min="7954" max="7954" width="9.140625" style="61"/>
    <col min="7955" max="7955" width="9.28515625" style="61" customWidth="1"/>
    <col min="7956" max="7956" width="2.7109375" style="61" customWidth="1"/>
    <col min="7957" max="7957" width="9.7109375" style="61" customWidth="1"/>
    <col min="7958" max="7958" width="8.42578125" style="61" customWidth="1"/>
    <col min="7959" max="7959" width="7.7109375" style="61" bestFit="1" customWidth="1"/>
    <col min="7960" max="8192" width="9.140625" style="61"/>
    <col min="8193" max="8193" width="4.7109375" style="61" customWidth="1"/>
    <col min="8194" max="8194" width="11.7109375" style="61" customWidth="1"/>
    <col min="8195" max="8195" width="1.7109375" style="61" customWidth="1"/>
    <col min="8196" max="8196" width="30.7109375" style="61" customWidth="1"/>
    <col min="8197" max="8198" width="5.140625" style="61" customWidth="1"/>
    <col min="8199" max="8199" width="12.140625" style="61" customWidth="1"/>
    <col min="8200" max="8200" width="1.7109375" style="61" customWidth="1"/>
    <col min="8201" max="8201" width="8" style="61" customWidth="1"/>
    <col min="8202" max="8202" width="29.5703125" style="61" customWidth="1"/>
    <col min="8203" max="8203" width="12" style="61" bestFit="1" customWidth="1"/>
    <col min="8204" max="8204" width="1.7109375" style="61" customWidth="1"/>
    <col min="8205" max="8205" width="10.7109375" style="61" customWidth="1"/>
    <col min="8206" max="8206" width="1.85546875" style="61" customWidth="1"/>
    <col min="8207" max="8207" width="9.28515625" style="61" customWidth="1"/>
    <col min="8208" max="8208" width="9.7109375" style="61" customWidth="1"/>
    <col min="8209" max="8209" width="1.7109375" style="61" customWidth="1"/>
    <col min="8210" max="8210" width="9.140625" style="61"/>
    <col min="8211" max="8211" width="9.28515625" style="61" customWidth="1"/>
    <col min="8212" max="8212" width="2.7109375" style="61" customWidth="1"/>
    <col min="8213" max="8213" width="9.7109375" style="61" customWidth="1"/>
    <col min="8214" max="8214" width="8.42578125" style="61" customWidth="1"/>
    <col min="8215" max="8215" width="7.7109375" style="61" bestFit="1" customWidth="1"/>
    <col min="8216" max="8448" width="9.140625" style="61"/>
    <col min="8449" max="8449" width="4.7109375" style="61" customWidth="1"/>
    <col min="8450" max="8450" width="11.7109375" style="61" customWidth="1"/>
    <col min="8451" max="8451" width="1.7109375" style="61" customWidth="1"/>
    <col min="8452" max="8452" width="30.7109375" style="61" customWidth="1"/>
    <col min="8453" max="8454" width="5.140625" style="61" customWidth="1"/>
    <col min="8455" max="8455" width="12.140625" style="61" customWidth="1"/>
    <col min="8456" max="8456" width="1.7109375" style="61" customWidth="1"/>
    <col min="8457" max="8457" width="8" style="61" customWidth="1"/>
    <col min="8458" max="8458" width="29.5703125" style="61" customWidth="1"/>
    <col min="8459" max="8459" width="12" style="61" bestFit="1" customWidth="1"/>
    <col min="8460" max="8460" width="1.7109375" style="61" customWidth="1"/>
    <col min="8461" max="8461" width="10.7109375" style="61" customWidth="1"/>
    <col min="8462" max="8462" width="1.85546875" style="61" customWidth="1"/>
    <col min="8463" max="8463" width="9.28515625" style="61" customWidth="1"/>
    <col min="8464" max="8464" width="9.7109375" style="61" customWidth="1"/>
    <col min="8465" max="8465" width="1.7109375" style="61" customWidth="1"/>
    <col min="8466" max="8466" width="9.140625" style="61"/>
    <col min="8467" max="8467" width="9.28515625" style="61" customWidth="1"/>
    <col min="8468" max="8468" width="2.7109375" style="61" customWidth="1"/>
    <col min="8469" max="8469" width="9.7109375" style="61" customWidth="1"/>
    <col min="8470" max="8470" width="8.42578125" style="61" customWidth="1"/>
    <col min="8471" max="8471" width="7.7109375" style="61" bestFit="1" customWidth="1"/>
    <col min="8472" max="8704" width="9.140625" style="61"/>
    <col min="8705" max="8705" width="4.7109375" style="61" customWidth="1"/>
    <col min="8706" max="8706" width="11.7109375" style="61" customWidth="1"/>
    <col min="8707" max="8707" width="1.7109375" style="61" customWidth="1"/>
    <col min="8708" max="8708" width="30.7109375" style="61" customWidth="1"/>
    <col min="8709" max="8710" width="5.140625" style="61" customWidth="1"/>
    <col min="8711" max="8711" width="12.140625" style="61" customWidth="1"/>
    <col min="8712" max="8712" width="1.7109375" style="61" customWidth="1"/>
    <col min="8713" max="8713" width="8" style="61" customWidth="1"/>
    <col min="8714" max="8714" width="29.5703125" style="61" customWidth="1"/>
    <col min="8715" max="8715" width="12" style="61" bestFit="1" customWidth="1"/>
    <col min="8716" max="8716" width="1.7109375" style="61" customWidth="1"/>
    <col min="8717" max="8717" width="10.7109375" style="61" customWidth="1"/>
    <col min="8718" max="8718" width="1.85546875" style="61" customWidth="1"/>
    <col min="8719" max="8719" width="9.28515625" style="61" customWidth="1"/>
    <col min="8720" max="8720" width="9.7109375" style="61" customWidth="1"/>
    <col min="8721" max="8721" width="1.7109375" style="61" customWidth="1"/>
    <col min="8722" max="8722" width="9.140625" style="61"/>
    <col min="8723" max="8723" width="9.28515625" style="61" customWidth="1"/>
    <col min="8724" max="8724" width="2.7109375" style="61" customWidth="1"/>
    <col min="8725" max="8725" width="9.7109375" style="61" customWidth="1"/>
    <col min="8726" max="8726" width="8.42578125" style="61" customWidth="1"/>
    <col min="8727" max="8727" width="7.7109375" style="61" bestFit="1" customWidth="1"/>
    <col min="8728" max="8960" width="9.140625" style="61"/>
    <col min="8961" max="8961" width="4.7109375" style="61" customWidth="1"/>
    <col min="8962" max="8962" width="11.7109375" style="61" customWidth="1"/>
    <col min="8963" max="8963" width="1.7109375" style="61" customWidth="1"/>
    <col min="8964" max="8964" width="30.7109375" style="61" customWidth="1"/>
    <col min="8965" max="8966" width="5.140625" style="61" customWidth="1"/>
    <col min="8967" max="8967" width="12.140625" style="61" customWidth="1"/>
    <col min="8968" max="8968" width="1.7109375" style="61" customWidth="1"/>
    <col min="8969" max="8969" width="8" style="61" customWidth="1"/>
    <col min="8970" max="8970" width="29.5703125" style="61" customWidth="1"/>
    <col min="8971" max="8971" width="12" style="61" bestFit="1" customWidth="1"/>
    <col min="8972" max="8972" width="1.7109375" style="61" customWidth="1"/>
    <col min="8973" max="8973" width="10.7109375" style="61" customWidth="1"/>
    <col min="8974" max="8974" width="1.85546875" style="61" customWidth="1"/>
    <col min="8975" max="8975" width="9.28515625" style="61" customWidth="1"/>
    <col min="8976" max="8976" width="9.7109375" style="61" customWidth="1"/>
    <col min="8977" max="8977" width="1.7109375" style="61" customWidth="1"/>
    <col min="8978" max="8978" width="9.140625" style="61"/>
    <col min="8979" max="8979" width="9.28515625" style="61" customWidth="1"/>
    <col min="8980" max="8980" width="2.7109375" style="61" customWidth="1"/>
    <col min="8981" max="8981" width="9.7109375" style="61" customWidth="1"/>
    <col min="8982" max="8982" width="8.42578125" style="61" customWidth="1"/>
    <col min="8983" max="8983" width="7.7109375" style="61" bestFit="1" customWidth="1"/>
    <col min="8984" max="9216" width="9.140625" style="61"/>
    <col min="9217" max="9217" width="4.7109375" style="61" customWidth="1"/>
    <col min="9218" max="9218" width="11.7109375" style="61" customWidth="1"/>
    <col min="9219" max="9219" width="1.7109375" style="61" customWidth="1"/>
    <col min="9220" max="9220" width="30.7109375" style="61" customWidth="1"/>
    <col min="9221" max="9222" width="5.140625" style="61" customWidth="1"/>
    <col min="9223" max="9223" width="12.140625" style="61" customWidth="1"/>
    <col min="9224" max="9224" width="1.7109375" style="61" customWidth="1"/>
    <col min="9225" max="9225" width="8" style="61" customWidth="1"/>
    <col min="9226" max="9226" width="29.5703125" style="61" customWidth="1"/>
    <col min="9227" max="9227" width="12" style="61" bestFit="1" customWidth="1"/>
    <col min="9228" max="9228" width="1.7109375" style="61" customWidth="1"/>
    <col min="9229" max="9229" width="10.7109375" style="61" customWidth="1"/>
    <col min="9230" max="9230" width="1.85546875" style="61" customWidth="1"/>
    <col min="9231" max="9231" width="9.28515625" style="61" customWidth="1"/>
    <col min="9232" max="9232" width="9.7109375" style="61" customWidth="1"/>
    <col min="9233" max="9233" width="1.7109375" style="61" customWidth="1"/>
    <col min="9234" max="9234" width="9.140625" style="61"/>
    <col min="9235" max="9235" width="9.28515625" style="61" customWidth="1"/>
    <col min="9236" max="9236" width="2.7109375" style="61" customWidth="1"/>
    <col min="9237" max="9237" width="9.7109375" style="61" customWidth="1"/>
    <col min="9238" max="9238" width="8.42578125" style="61" customWidth="1"/>
    <col min="9239" max="9239" width="7.7109375" style="61" bestFit="1" customWidth="1"/>
    <col min="9240" max="9472" width="9.140625" style="61"/>
    <col min="9473" max="9473" width="4.7109375" style="61" customWidth="1"/>
    <col min="9474" max="9474" width="11.7109375" style="61" customWidth="1"/>
    <col min="9475" max="9475" width="1.7109375" style="61" customWidth="1"/>
    <col min="9476" max="9476" width="30.7109375" style="61" customWidth="1"/>
    <col min="9477" max="9478" width="5.140625" style="61" customWidth="1"/>
    <col min="9479" max="9479" width="12.140625" style="61" customWidth="1"/>
    <col min="9480" max="9480" width="1.7109375" style="61" customWidth="1"/>
    <col min="9481" max="9481" width="8" style="61" customWidth="1"/>
    <col min="9482" max="9482" width="29.5703125" style="61" customWidth="1"/>
    <col min="9483" max="9483" width="12" style="61" bestFit="1" customWidth="1"/>
    <col min="9484" max="9484" width="1.7109375" style="61" customWidth="1"/>
    <col min="9485" max="9485" width="10.7109375" style="61" customWidth="1"/>
    <col min="9486" max="9486" width="1.85546875" style="61" customWidth="1"/>
    <col min="9487" max="9487" width="9.28515625" style="61" customWidth="1"/>
    <col min="9488" max="9488" width="9.7109375" style="61" customWidth="1"/>
    <col min="9489" max="9489" width="1.7109375" style="61" customWidth="1"/>
    <col min="9490" max="9490" width="9.140625" style="61"/>
    <col min="9491" max="9491" width="9.28515625" style="61" customWidth="1"/>
    <col min="9492" max="9492" width="2.7109375" style="61" customWidth="1"/>
    <col min="9493" max="9493" width="9.7109375" style="61" customWidth="1"/>
    <col min="9494" max="9494" width="8.42578125" style="61" customWidth="1"/>
    <col min="9495" max="9495" width="7.7109375" style="61" bestFit="1" customWidth="1"/>
    <col min="9496" max="9728" width="9.140625" style="61"/>
    <col min="9729" max="9729" width="4.7109375" style="61" customWidth="1"/>
    <col min="9730" max="9730" width="11.7109375" style="61" customWidth="1"/>
    <col min="9731" max="9731" width="1.7109375" style="61" customWidth="1"/>
    <col min="9732" max="9732" width="30.7109375" style="61" customWidth="1"/>
    <col min="9733" max="9734" width="5.140625" style="61" customWidth="1"/>
    <col min="9735" max="9735" width="12.140625" style="61" customWidth="1"/>
    <col min="9736" max="9736" width="1.7109375" style="61" customWidth="1"/>
    <col min="9737" max="9737" width="8" style="61" customWidth="1"/>
    <col min="9738" max="9738" width="29.5703125" style="61" customWidth="1"/>
    <col min="9739" max="9739" width="12" style="61" bestFit="1" customWidth="1"/>
    <col min="9740" max="9740" width="1.7109375" style="61" customWidth="1"/>
    <col min="9741" max="9741" width="10.7109375" style="61" customWidth="1"/>
    <col min="9742" max="9742" width="1.85546875" style="61" customWidth="1"/>
    <col min="9743" max="9743" width="9.28515625" style="61" customWidth="1"/>
    <col min="9744" max="9744" width="9.7109375" style="61" customWidth="1"/>
    <col min="9745" max="9745" width="1.7109375" style="61" customWidth="1"/>
    <col min="9746" max="9746" width="9.140625" style="61"/>
    <col min="9747" max="9747" width="9.28515625" style="61" customWidth="1"/>
    <col min="9748" max="9748" width="2.7109375" style="61" customWidth="1"/>
    <col min="9749" max="9749" width="9.7109375" style="61" customWidth="1"/>
    <col min="9750" max="9750" width="8.42578125" style="61" customWidth="1"/>
    <col min="9751" max="9751" width="7.7109375" style="61" bestFit="1" customWidth="1"/>
    <col min="9752" max="9984" width="9.140625" style="61"/>
    <col min="9985" max="9985" width="4.7109375" style="61" customWidth="1"/>
    <col min="9986" max="9986" width="11.7109375" style="61" customWidth="1"/>
    <col min="9987" max="9987" width="1.7109375" style="61" customWidth="1"/>
    <col min="9988" max="9988" width="30.7109375" style="61" customWidth="1"/>
    <col min="9989" max="9990" width="5.140625" style="61" customWidth="1"/>
    <col min="9991" max="9991" width="12.140625" style="61" customWidth="1"/>
    <col min="9992" max="9992" width="1.7109375" style="61" customWidth="1"/>
    <col min="9993" max="9993" width="8" style="61" customWidth="1"/>
    <col min="9994" max="9994" width="29.5703125" style="61" customWidth="1"/>
    <col min="9995" max="9995" width="12" style="61" bestFit="1" customWidth="1"/>
    <col min="9996" max="9996" width="1.7109375" style="61" customWidth="1"/>
    <col min="9997" max="9997" width="10.7109375" style="61" customWidth="1"/>
    <col min="9998" max="9998" width="1.85546875" style="61" customWidth="1"/>
    <col min="9999" max="9999" width="9.28515625" style="61" customWidth="1"/>
    <col min="10000" max="10000" width="9.7109375" style="61" customWidth="1"/>
    <col min="10001" max="10001" width="1.7109375" style="61" customWidth="1"/>
    <col min="10002" max="10002" width="9.140625" style="61"/>
    <col min="10003" max="10003" width="9.28515625" style="61" customWidth="1"/>
    <col min="10004" max="10004" width="2.7109375" style="61" customWidth="1"/>
    <col min="10005" max="10005" width="9.7109375" style="61" customWidth="1"/>
    <col min="10006" max="10006" width="8.42578125" style="61" customWidth="1"/>
    <col min="10007" max="10007" width="7.7109375" style="61" bestFit="1" customWidth="1"/>
    <col min="10008" max="10240" width="9.140625" style="61"/>
    <col min="10241" max="10241" width="4.7109375" style="61" customWidth="1"/>
    <col min="10242" max="10242" width="11.7109375" style="61" customWidth="1"/>
    <col min="10243" max="10243" width="1.7109375" style="61" customWidth="1"/>
    <col min="10244" max="10244" width="30.7109375" style="61" customWidth="1"/>
    <col min="10245" max="10246" width="5.140625" style="61" customWidth="1"/>
    <col min="10247" max="10247" width="12.140625" style="61" customWidth="1"/>
    <col min="10248" max="10248" width="1.7109375" style="61" customWidth="1"/>
    <col min="10249" max="10249" width="8" style="61" customWidth="1"/>
    <col min="10250" max="10250" width="29.5703125" style="61" customWidth="1"/>
    <col min="10251" max="10251" width="12" style="61" bestFit="1" customWidth="1"/>
    <col min="10252" max="10252" width="1.7109375" style="61" customWidth="1"/>
    <col min="10253" max="10253" width="10.7109375" style="61" customWidth="1"/>
    <col min="10254" max="10254" width="1.85546875" style="61" customWidth="1"/>
    <col min="10255" max="10255" width="9.28515625" style="61" customWidth="1"/>
    <col min="10256" max="10256" width="9.7109375" style="61" customWidth="1"/>
    <col min="10257" max="10257" width="1.7109375" style="61" customWidth="1"/>
    <col min="10258" max="10258" width="9.140625" style="61"/>
    <col min="10259" max="10259" width="9.28515625" style="61" customWidth="1"/>
    <col min="10260" max="10260" width="2.7109375" style="61" customWidth="1"/>
    <col min="10261" max="10261" width="9.7109375" style="61" customWidth="1"/>
    <col min="10262" max="10262" width="8.42578125" style="61" customWidth="1"/>
    <col min="10263" max="10263" width="7.7109375" style="61" bestFit="1" customWidth="1"/>
    <col min="10264" max="10496" width="9.140625" style="61"/>
    <col min="10497" max="10497" width="4.7109375" style="61" customWidth="1"/>
    <col min="10498" max="10498" width="11.7109375" style="61" customWidth="1"/>
    <col min="10499" max="10499" width="1.7109375" style="61" customWidth="1"/>
    <col min="10500" max="10500" width="30.7109375" style="61" customWidth="1"/>
    <col min="10501" max="10502" width="5.140625" style="61" customWidth="1"/>
    <col min="10503" max="10503" width="12.140625" style="61" customWidth="1"/>
    <col min="10504" max="10504" width="1.7109375" style="61" customWidth="1"/>
    <col min="10505" max="10505" width="8" style="61" customWidth="1"/>
    <col min="10506" max="10506" width="29.5703125" style="61" customWidth="1"/>
    <col min="10507" max="10507" width="12" style="61" bestFit="1" customWidth="1"/>
    <col min="10508" max="10508" width="1.7109375" style="61" customWidth="1"/>
    <col min="10509" max="10509" width="10.7109375" style="61" customWidth="1"/>
    <col min="10510" max="10510" width="1.85546875" style="61" customWidth="1"/>
    <col min="10511" max="10511" width="9.28515625" style="61" customWidth="1"/>
    <col min="10512" max="10512" width="9.7109375" style="61" customWidth="1"/>
    <col min="10513" max="10513" width="1.7109375" style="61" customWidth="1"/>
    <col min="10514" max="10514" width="9.140625" style="61"/>
    <col min="10515" max="10515" width="9.28515625" style="61" customWidth="1"/>
    <col min="10516" max="10516" width="2.7109375" style="61" customWidth="1"/>
    <col min="10517" max="10517" width="9.7109375" style="61" customWidth="1"/>
    <col min="10518" max="10518" width="8.42578125" style="61" customWidth="1"/>
    <col min="10519" max="10519" width="7.7109375" style="61" bestFit="1" customWidth="1"/>
    <col min="10520" max="10752" width="9.140625" style="61"/>
    <col min="10753" max="10753" width="4.7109375" style="61" customWidth="1"/>
    <col min="10754" max="10754" width="11.7109375" style="61" customWidth="1"/>
    <col min="10755" max="10755" width="1.7109375" style="61" customWidth="1"/>
    <col min="10756" max="10756" width="30.7109375" style="61" customWidth="1"/>
    <col min="10757" max="10758" width="5.140625" style="61" customWidth="1"/>
    <col min="10759" max="10759" width="12.140625" style="61" customWidth="1"/>
    <col min="10760" max="10760" width="1.7109375" style="61" customWidth="1"/>
    <col min="10761" max="10761" width="8" style="61" customWidth="1"/>
    <col min="10762" max="10762" width="29.5703125" style="61" customWidth="1"/>
    <col min="10763" max="10763" width="12" style="61" bestFit="1" customWidth="1"/>
    <col min="10764" max="10764" width="1.7109375" style="61" customWidth="1"/>
    <col min="10765" max="10765" width="10.7109375" style="61" customWidth="1"/>
    <col min="10766" max="10766" width="1.85546875" style="61" customWidth="1"/>
    <col min="10767" max="10767" width="9.28515625" style="61" customWidth="1"/>
    <col min="10768" max="10768" width="9.7109375" style="61" customWidth="1"/>
    <col min="10769" max="10769" width="1.7109375" style="61" customWidth="1"/>
    <col min="10770" max="10770" width="9.140625" style="61"/>
    <col min="10771" max="10771" width="9.28515625" style="61" customWidth="1"/>
    <col min="10772" max="10772" width="2.7109375" style="61" customWidth="1"/>
    <col min="10773" max="10773" width="9.7109375" style="61" customWidth="1"/>
    <col min="10774" max="10774" width="8.42578125" style="61" customWidth="1"/>
    <col min="10775" max="10775" width="7.7109375" style="61" bestFit="1" customWidth="1"/>
    <col min="10776" max="11008" width="9.140625" style="61"/>
    <col min="11009" max="11009" width="4.7109375" style="61" customWidth="1"/>
    <col min="11010" max="11010" width="11.7109375" style="61" customWidth="1"/>
    <col min="11011" max="11011" width="1.7109375" style="61" customWidth="1"/>
    <col min="11012" max="11012" width="30.7109375" style="61" customWidth="1"/>
    <col min="11013" max="11014" width="5.140625" style="61" customWidth="1"/>
    <col min="11015" max="11015" width="12.140625" style="61" customWidth="1"/>
    <col min="11016" max="11016" width="1.7109375" style="61" customWidth="1"/>
    <col min="11017" max="11017" width="8" style="61" customWidth="1"/>
    <col min="11018" max="11018" width="29.5703125" style="61" customWidth="1"/>
    <col min="11019" max="11019" width="12" style="61" bestFit="1" customWidth="1"/>
    <col min="11020" max="11020" width="1.7109375" style="61" customWidth="1"/>
    <col min="11021" max="11021" width="10.7109375" style="61" customWidth="1"/>
    <col min="11022" max="11022" width="1.85546875" style="61" customWidth="1"/>
    <col min="11023" max="11023" width="9.28515625" style="61" customWidth="1"/>
    <col min="11024" max="11024" width="9.7109375" style="61" customWidth="1"/>
    <col min="11025" max="11025" width="1.7109375" style="61" customWidth="1"/>
    <col min="11026" max="11026" width="9.140625" style="61"/>
    <col min="11027" max="11027" width="9.28515625" style="61" customWidth="1"/>
    <col min="11028" max="11028" width="2.7109375" style="61" customWidth="1"/>
    <col min="11029" max="11029" width="9.7109375" style="61" customWidth="1"/>
    <col min="11030" max="11030" width="8.42578125" style="61" customWidth="1"/>
    <col min="11031" max="11031" width="7.7109375" style="61" bestFit="1" customWidth="1"/>
    <col min="11032" max="11264" width="9.140625" style="61"/>
    <col min="11265" max="11265" width="4.7109375" style="61" customWidth="1"/>
    <col min="11266" max="11266" width="11.7109375" style="61" customWidth="1"/>
    <col min="11267" max="11267" width="1.7109375" style="61" customWidth="1"/>
    <col min="11268" max="11268" width="30.7109375" style="61" customWidth="1"/>
    <col min="11269" max="11270" width="5.140625" style="61" customWidth="1"/>
    <col min="11271" max="11271" width="12.140625" style="61" customWidth="1"/>
    <col min="11272" max="11272" width="1.7109375" style="61" customWidth="1"/>
    <col min="11273" max="11273" width="8" style="61" customWidth="1"/>
    <col min="11274" max="11274" width="29.5703125" style="61" customWidth="1"/>
    <col min="11275" max="11275" width="12" style="61" bestFit="1" customWidth="1"/>
    <col min="11276" max="11276" width="1.7109375" style="61" customWidth="1"/>
    <col min="11277" max="11277" width="10.7109375" style="61" customWidth="1"/>
    <col min="11278" max="11278" width="1.85546875" style="61" customWidth="1"/>
    <col min="11279" max="11279" width="9.28515625" style="61" customWidth="1"/>
    <col min="11280" max="11280" width="9.7109375" style="61" customWidth="1"/>
    <col min="11281" max="11281" width="1.7109375" style="61" customWidth="1"/>
    <col min="11282" max="11282" width="9.140625" style="61"/>
    <col min="11283" max="11283" width="9.28515625" style="61" customWidth="1"/>
    <col min="11284" max="11284" width="2.7109375" style="61" customWidth="1"/>
    <col min="11285" max="11285" width="9.7109375" style="61" customWidth="1"/>
    <col min="11286" max="11286" width="8.42578125" style="61" customWidth="1"/>
    <col min="11287" max="11287" width="7.7109375" style="61" bestFit="1" customWidth="1"/>
    <col min="11288" max="11520" width="9.140625" style="61"/>
    <col min="11521" max="11521" width="4.7109375" style="61" customWidth="1"/>
    <col min="11522" max="11522" width="11.7109375" style="61" customWidth="1"/>
    <col min="11523" max="11523" width="1.7109375" style="61" customWidth="1"/>
    <col min="11524" max="11524" width="30.7109375" style="61" customWidth="1"/>
    <col min="11525" max="11526" width="5.140625" style="61" customWidth="1"/>
    <col min="11527" max="11527" width="12.140625" style="61" customWidth="1"/>
    <col min="11528" max="11528" width="1.7109375" style="61" customWidth="1"/>
    <col min="11529" max="11529" width="8" style="61" customWidth="1"/>
    <col min="11530" max="11530" width="29.5703125" style="61" customWidth="1"/>
    <col min="11531" max="11531" width="12" style="61" bestFit="1" customWidth="1"/>
    <col min="11532" max="11532" width="1.7109375" style="61" customWidth="1"/>
    <col min="11533" max="11533" width="10.7109375" style="61" customWidth="1"/>
    <col min="11534" max="11534" width="1.85546875" style="61" customWidth="1"/>
    <col min="11535" max="11535" width="9.28515625" style="61" customWidth="1"/>
    <col min="11536" max="11536" width="9.7109375" style="61" customWidth="1"/>
    <col min="11537" max="11537" width="1.7109375" style="61" customWidth="1"/>
    <col min="11538" max="11538" width="9.140625" style="61"/>
    <col min="11539" max="11539" width="9.28515625" style="61" customWidth="1"/>
    <col min="11540" max="11540" width="2.7109375" style="61" customWidth="1"/>
    <col min="11541" max="11541" width="9.7109375" style="61" customWidth="1"/>
    <col min="11542" max="11542" width="8.42578125" style="61" customWidth="1"/>
    <col min="11543" max="11543" width="7.7109375" style="61" bestFit="1" customWidth="1"/>
    <col min="11544" max="11776" width="9.140625" style="61"/>
    <col min="11777" max="11777" width="4.7109375" style="61" customWidth="1"/>
    <col min="11778" max="11778" width="11.7109375" style="61" customWidth="1"/>
    <col min="11779" max="11779" width="1.7109375" style="61" customWidth="1"/>
    <col min="11780" max="11780" width="30.7109375" style="61" customWidth="1"/>
    <col min="11781" max="11782" width="5.140625" style="61" customWidth="1"/>
    <col min="11783" max="11783" width="12.140625" style="61" customWidth="1"/>
    <col min="11784" max="11784" width="1.7109375" style="61" customWidth="1"/>
    <col min="11785" max="11785" width="8" style="61" customWidth="1"/>
    <col min="11786" max="11786" width="29.5703125" style="61" customWidth="1"/>
    <col min="11787" max="11787" width="12" style="61" bestFit="1" customWidth="1"/>
    <col min="11788" max="11788" width="1.7109375" style="61" customWidth="1"/>
    <col min="11789" max="11789" width="10.7109375" style="61" customWidth="1"/>
    <col min="11790" max="11790" width="1.85546875" style="61" customWidth="1"/>
    <col min="11791" max="11791" width="9.28515625" style="61" customWidth="1"/>
    <col min="11792" max="11792" width="9.7109375" style="61" customWidth="1"/>
    <col min="11793" max="11793" width="1.7109375" style="61" customWidth="1"/>
    <col min="11794" max="11794" width="9.140625" style="61"/>
    <col min="11795" max="11795" width="9.28515625" style="61" customWidth="1"/>
    <col min="11796" max="11796" width="2.7109375" style="61" customWidth="1"/>
    <col min="11797" max="11797" width="9.7109375" style="61" customWidth="1"/>
    <col min="11798" max="11798" width="8.42578125" style="61" customWidth="1"/>
    <col min="11799" max="11799" width="7.7109375" style="61" bestFit="1" customWidth="1"/>
    <col min="11800" max="12032" width="9.140625" style="61"/>
    <col min="12033" max="12033" width="4.7109375" style="61" customWidth="1"/>
    <col min="12034" max="12034" width="11.7109375" style="61" customWidth="1"/>
    <col min="12035" max="12035" width="1.7109375" style="61" customWidth="1"/>
    <col min="12036" max="12036" width="30.7109375" style="61" customWidth="1"/>
    <col min="12037" max="12038" width="5.140625" style="61" customWidth="1"/>
    <col min="12039" max="12039" width="12.140625" style="61" customWidth="1"/>
    <col min="12040" max="12040" width="1.7109375" style="61" customWidth="1"/>
    <col min="12041" max="12041" width="8" style="61" customWidth="1"/>
    <col min="12042" max="12042" width="29.5703125" style="61" customWidth="1"/>
    <col min="12043" max="12043" width="12" style="61" bestFit="1" customWidth="1"/>
    <col min="12044" max="12044" width="1.7109375" style="61" customWidth="1"/>
    <col min="12045" max="12045" width="10.7109375" style="61" customWidth="1"/>
    <col min="12046" max="12046" width="1.85546875" style="61" customWidth="1"/>
    <col min="12047" max="12047" width="9.28515625" style="61" customWidth="1"/>
    <col min="12048" max="12048" width="9.7109375" style="61" customWidth="1"/>
    <col min="12049" max="12049" width="1.7109375" style="61" customWidth="1"/>
    <col min="12050" max="12050" width="9.140625" style="61"/>
    <col min="12051" max="12051" width="9.28515625" style="61" customWidth="1"/>
    <col min="12052" max="12052" width="2.7109375" style="61" customWidth="1"/>
    <col min="12053" max="12053" width="9.7109375" style="61" customWidth="1"/>
    <col min="12054" max="12054" width="8.42578125" style="61" customWidth="1"/>
    <col min="12055" max="12055" width="7.7109375" style="61" bestFit="1" customWidth="1"/>
    <col min="12056" max="12288" width="9.140625" style="61"/>
    <col min="12289" max="12289" width="4.7109375" style="61" customWidth="1"/>
    <col min="12290" max="12290" width="11.7109375" style="61" customWidth="1"/>
    <col min="12291" max="12291" width="1.7109375" style="61" customWidth="1"/>
    <col min="12292" max="12292" width="30.7109375" style="61" customWidth="1"/>
    <col min="12293" max="12294" width="5.140625" style="61" customWidth="1"/>
    <col min="12295" max="12295" width="12.140625" style="61" customWidth="1"/>
    <col min="12296" max="12296" width="1.7109375" style="61" customWidth="1"/>
    <col min="12297" max="12297" width="8" style="61" customWidth="1"/>
    <col min="12298" max="12298" width="29.5703125" style="61" customWidth="1"/>
    <col min="12299" max="12299" width="12" style="61" bestFit="1" customWidth="1"/>
    <col min="12300" max="12300" width="1.7109375" style="61" customWidth="1"/>
    <col min="12301" max="12301" width="10.7109375" style="61" customWidth="1"/>
    <col min="12302" max="12302" width="1.85546875" style="61" customWidth="1"/>
    <col min="12303" max="12303" width="9.28515625" style="61" customWidth="1"/>
    <col min="12304" max="12304" width="9.7109375" style="61" customWidth="1"/>
    <col min="12305" max="12305" width="1.7109375" style="61" customWidth="1"/>
    <col min="12306" max="12306" width="9.140625" style="61"/>
    <col min="12307" max="12307" width="9.28515625" style="61" customWidth="1"/>
    <col min="12308" max="12308" width="2.7109375" style="61" customWidth="1"/>
    <col min="12309" max="12309" width="9.7109375" style="61" customWidth="1"/>
    <col min="12310" max="12310" width="8.42578125" style="61" customWidth="1"/>
    <col min="12311" max="12311" width="7.7109375" style="61" bestFit="1" customWidth="1"/>
    <col min="12312" max="12544" width="9.140625" style="61"/>
    <col min="12545" max="12545" width="4.7109375" style="61" customWidth="1"/>
    <col min="12546" max="12546" width="11.7109375" style="61" customWidth="1"/>
    <col min="12547" max="12547" width="1.7109375" style="61" customWidth="1"/>
    <col min="12548" max="12548" width="30.7109375" style="61" customWidth="1"/>
    <col min="12549" max="12550" width="5.140625" style="61" customWidth="1"/>
    <col min="12551" max="12551" width="12.140625" style="61" customWidth="1"/>
    <col min="12552" max="12552" width="1.7109375" style="61" customWidth="1"/>
    <col min="12553" max="12553" width="8" style="61" customWidth="1"/>
    <col min="12554" max="12554" width="29.5703125" style="61" customWidth="1"/>
    <col min="12555" max="12555" width="12" style="61" bestFit="1" customWidth="1"/>
    <col min="12556" max="12556" width="1.7109375" style="61" customWidth="1"/>
    <col min="12557" max="12557" width="10.7109375" style="61" customWidth="1"/>
    <col min="12558" max="12558" width="1.85546875" style="61" customWidth="1"/>
    <col min="12559" max="12559" width="9.28515625" style="61" customWidth="1"/>
    <col min="12560" max="12560" width="9.7109375" style="61" customWidth="1"/>
    <col min="12561" max="12561" width="1.7109375" style="61" customWidth="1"/>
    <col min="12562" max="12562" width="9.140625" style="61"/>
    <col min="12563" max="12563" width="9.28515625" style="61" customWidth="1"/>
    <col min="12564" max="12564" width="2.7109375" style="61" customWidth="1"/>
    <col min="12565" max="12565" width="9.7109375" style="61" customWidth="1"/>
    <col min="12566" max="12566" width="8.42578125" style="61" customWidth="1"/>
    <col min="12567" max="12567" width="7.7109375" style="61" bestFit="1" customWidth="1"/>
    <col min="12568" max="12800" width="9.140625" style="61"/>
    <col min="12801" max="12801" width="4.7109375" style="61" customWidth="1"/>
    <col min="12802" max="12802" width="11.7109375" style="61" customWidth="1"/>
    <col min="12803" max="12803" width="1.7109375" style="61" customWidth="1"/>
    <col min="12804" max="12804" width="30.7109375" style="61" customWidth="1"/>
    <col min="12805" max="12806" width="5.140625" style="61" customWidth="1"/>
    <col min="12807" max="12807" width="12.140625" style="61" customWidth="1"/>
    <col min="12808" max="12808" width="1.7109375" style="61" customWidth="1"/>
    <col min="12809" max="12809" width="8" style="61" customWidth="1"/>
    <col min="12810" max="12810" width="29.5703125" style="61" customWidth="1"/>
    <col min="12811" max="12811" width="12" style="61" bestFit="1" customWidth="1"/>
    <col min="12812" max="12812" width="1.7109375" style="61" customWidth="1"/>
    <col min="12813" max="12813" width="10.7109375" style="61" customWidth="1"/>
    <col min="12814" max="12814" width="1.85546875" style="61" customWidth="1"/>
    <col min="12815" max="12815" width="9.28515625" style="61" customWidth="1"/>
    <col min="12816" max="12816" width="9.7109375" style="61" customWidth="1"/>
    <col min="12817" max="12817" width="1.7109375" style="61" customWidth="1"/>
    <col min="12818" max="12818" width="9.140625" style="61"/>
    <col min="12819" max="12819" width="9.28515625" style="61" customWidth="1"/>
    <col min="12820" max="12820" width="2.7109375" style="61" customWidth="1"/>
    <col min="12821" max="12821" width="9.7109375" style="61" customWidth="1"/>
    <col min="12822" max="12822" width="8.42578125" style="61" customWidth="1"/>
    <col min="12823" max="12823" width="7.7109375" style="61" bestFit="1" customWidth="1"/>
    <col min="12824" max="13056" width="9.140625" style="61"/>
    <col min="13057" max="13057" width="4.7109375" style="61" customWidth="1"/>
    <col min="13058" max="13058" width="11.7109375" style="61" customWidth="1"/>
    <col min="13059" max="13059" width="1.7109375" style="61" customWidth="1"/>
    <col min="13060" max="13060" width="30.7109375" style="61" customWidth="1"/>
    <col min="13061" max="13062" width="5.140625" style="61" customWidth="1"/>
    <col min="13063" max="13063" width="12.140625" style="61" customWidth="1"/>
    <col min="13064" max="13064" width="1.7109375" style="61" customWidth="1"/>
    <col min="13065" max="13065" width="8" style="61" customWidth="1"/>
    <col min="13066" max="13066" width="29.5703125" style="61" customWidth="1"/>
    <col min="13067" max="13067" width="12" style="61" bestFit="1" customWidth="1"/>
    <col min="13068" max="13068" width="1.7109375" style="61" customWidth="1"/>
    <col min="13069" max="13069" width="10.7109375" style="61" customWidth="1"/>
    <col min="13070" max="13070" width="1.85546875" style="61" customWidth="1"/>
    <col min="13071" max="13071" width="9.28515625" style="61" customWidth="1"/>
    <col min="13072" max="13072" width="9.7109375" style="61" customWidth="1"/>
    <col min="13073" max="13073" width="1.7109375" style="61" customWidth="1"/>
    <col min="13074" max="13074" width="9.140625" style="61"/>
    <col min="13075" max="13075" width="9.28515625" style="61" customWidth="1"/>
    <col min="13076" max="13076" width="2.7109375" style="61" customWidth="1"/>
    <col min="13077" max="13077" width="9.7109375" style="61" customWidth="1"/>
    <col min="13078" max="13078" width="8.42578125" style="61" customWidth="1"/>
    <col min="13079" max="13079" width="7.7109375" style="61" bestFit="1" customWidth="1"/>
    <col min="13080" max="13312" width="9.140625" style="61"/>
    <col min="13313" max="13313" width="4.7109375" style="61" customWidth="1"/>
    <col min="13314" max="13314" width="11.7109375" style="61" customWidth="1"/>
    <col min="13315" max="13315" width="1.7109375" style="61" customWidth="1"/>
    <col min="13316" max="13316" width="30.7109375" style="61" customWidth="1"/>
    <col min="13317" max="13318" width="5.140625" style="61" customWidth="1"/>
    <col min="13319" max="13319" width="12.140625" style="61" customWidth="1"/>
    <col min="13320" max="13320" width="1.7109375" style="61" customWidth="1"/>
    <col min="13321" max="13321" width="8" style="61" customWidth="1"/>
    <col min="13322" max="13322" width="29.5703125" style="61" customWidth="1"/>
    <col min="13323" max="13323" width="12" style="61" bestFit="1" customWidth="1"/>
    <col min="13324" max="13324" width="1.7109375" style="61" customWidth="1"/>
    <col min="13325" max="13325" width="10.7109375" style="61" customWidth="1"/>
    <col min="13326" max="13326" width="1.85546875" style="61" customWidth="1"/>
    <col min="13327" max="13327" width="9.28515625" style="61" customWidth="1"/>
    <col min="13328" max="13328" width="9.7109375" style="61" customWidth="1"/>
    <col min="13329" max="13329" width="1.7109375" style="61" customWidth="1"/>
    <col min="13330" max="13330" width="9.140625" style="61"/>
    <col min="13331" max="13331" width="9.28515625" style="61" customWidth="1"/>
    <col min="13332" max="13332" width="2.7109375" style="61" customWidth="1"/>
    <col min="13333" max="13333" width="9.7109375" style="61" customWidth="1"/>
    <col min="13334" max="13334" width="8.42578125" style="61" customWidth="1"/>
    <col min="13335" max="13335" width="7.7109375" style="61" bestFit="1" customWidth="1"/>
    <col min="13336" max="13568" width="9.140625" style="61"/>
    <col min="13569" max="13569" width="4.7109375" style="61" customWidth="1"/>
    <col min="13570" max="13570" width="11.7109375" style="61" customWidth="1"/>
    <col min="13571" max="13571" width="1.7109375" style="61" customWidth="1"/>
    <col min="13572" max="13572" width="30.7109375" style="61" customWidth="1"/>
    <col min="13573" max="13574" width="5.140625" style="61" customWidth="1"/>
    <col min="13575" max="13575" width="12.140625" style="61" customWidth="1"/>
    <col min="13576" max="13576" width="1.7109375" style="61" customWidth="1"/>
    <col min="13577" max="13577" width="8" style="61" customWidth="1"/>
    <col min="13578" max="13578" width="29.5703125" style="61" customWidth="1"/>
    <col min="13579" max="13579" width="12" style="61" bestFit="1" customWidth="1"/>
    <col min="13580" max="13580" width="1.7109375" style="61" customWidth="1"/>
    <col min="13581" max="13581" width="10.7109375" style="61" customWidth="1"/>
    <col min="13582" max="13582" width="1.85546875" style="61" customWidth="1"/>
    <col min="13583" max="13583" width="9.28515625" style="61" customWidth="1"/>
    <col min="13584" max="13584" width="9.7109375" style="61" customWidth="1"/>
    <col min="13585" max="13585" width="1.7109375" style="61" customWidth="1"/>
    <col min="13586" max="13586" width="9.140625" style="61"/>
    <col min="13587" max="13587" width="9.28515625" style="61" customWidth="1"/>
    <col min="13588" max="13588" width="2.7109375" style="61" customWidth="1"/>
    <col min="13589" max="13589" width="9.7109375" style="61" customWidth="1"/>
    <col min="13590" max="13590" width="8.42578125" style="61" customWidth="1"/>
    <col min="13591" max="13591" width="7.7109375" style="61" bestFit="1" customWidth="1"/>
    <col min="13592" max="13824" width="9.140625" style="61"/>
    <col min="13825" max="13825" width="4.7109375" style="61" customWidth="1"/>
    <col min="13826" max="13826" width="11.7109375" style="61" customWidth="1"/>
    <col min="13827" max="13827" width="1.7109375" style="61" customWidth="1"/>
    <col min="13828" max="13828" width="30.7109375" style="61" customWidth="1"/>
    <col min="13829" max="13830" width="5.140625" style="61" customWidth="1"/>
    <col min="13831" max="13831" width="12.140625" style="61" customWidth="1"/>
    <col min="13832" max="13832" width="1.7109375" style="61" customWidth="1"/>
    <col min="13833" max="13833" width="8" style="61" customWidth="1"/>
    <col min="13834" max="13834" width="29.5703125" style="61" customWidth="1"/>
    <col min="13835" max="13835" width="12" style="61" bestFit="1" customWidth="1"/>
    <col min="13836" max="13836" width="1.7109375" style="61" customWidth="1"/>
    <col min="13837" max="13837" width="10.7109375" style="61" customWidth="1"/>
    <col min="13838" max="13838" width="1.85546875" style="61" customWidth="1"/>
    <col min="13839" max="13839" width="9.28515625" style="61" customWidth="1"/>
    <col min="13840" max="13840" width="9.7109375" style="61" customWidth="1"/>
    <col min="13841" max="13841" width="1.7109375" style="61" customWidth="1"/>
    <col min="13842" max="13842" width="9.140625" style="61"/>
    <col min="13843" max="13843" width="9.28515625" style="61" customWidth="1"/>
    <col min="13844" max="13844" width="2.7109375" style="61" customWidth="1"/>
    <col min="13845" max="13845" width="9.7109375" style="61" customWidth="1"/>
    <col min="13846" max="13846" width="8.42578125" style="61" customWidth="1"/>
    <col min="13847" max="13847" width="7.7109375" style="61" bestFit="1" customWidth="1"/>
    <col min="13848" max="14080" width="9.140625" style="61"/>
    <col min="14081" max="14081" width="4.7109375" style="61" customWidth="1"/>
    <col min="14082" max="14082" width="11.7109375" style="61" customWidth="1"/>
    <col min="14083" max="14083" width="1.7109375" style="61" customWidth="1"/>
    <col min="14084" max="14084" width="30.7109375" style="61" customWidth="1"/>
    <col min="14085" max="14086" width="5.140625" style="61" customWidth="1"/>
    <col min="14087" max="14087" width="12.140625" style="61" customWidth="1"/>
    <col min="14088" max="14088" width="1.7109375" style="61" customWidth="1"/>
    <col min="14089" max="14089" width="8" style="61" customWidth="1"/>
    <col min="14090" max="14090" width="29.5703125" style="61" customWidth="1"/>
    <col min="14091" max="14091" width="12" style="61" bestFit="1" customWidth="1"/>
    <col min="14092" max="14092" width="1.7109375" style="61" customWidth="1"/>
    <col min="14093" max="14093" width="10.7109375" style="61" customWidth="1"/>
    <col min="14094" max="14094" width="1.85546875" style="61" customWidth="1"/>
    <col min="14095" max="14095" width="9.28515625" style="61" customWidth="1"/>
    <col min="14096" max="14096" width="9.7109375" style="61" customWidth="1"/>
    <col min="14097" max="14097" width="1.7109375" style="61" customWidth="1"/>
    <col min="14098" max="14098" width="9.140625" style="61"/>
    <col min="14099" max="14099" width="9.28515625" style="61" customWidth="1"/>
    <col min="14100" max="14100" width="2.7109375" style="61" customWidth="1"/>
    <col min="14101" max="14101" width="9.7109375" style="61" customWidth="1"/>
    <col min="14102" max="14102" width="8.42578125" style="61" customWidth="1"/>
    <col min="14103" max="14103" width="7.7109375" style="61" bestFit="1" customWidth="1"/>
    <col min="14104" max="14336" width="9.140625" style="61"/>
    <col min="14337" max="14337" width="4.7109375" style="61" customWidth="1"/>
    <col min="14338" max="14338" width="11.7109375" style="61" customWidth="1"/>
    <col min="14339" max="14339" width="1.7109375" style="61" customWidth="1"/>
    <col min="14340" max="14340" width="30.7109375" style="61" customWidth="1"/>
    <col min="14341" max="14342" width="5.140625" style="61" customWidth="1"/>
    <col min="14343" max="14343" width="12.140625" style="61" customWidth="1"/>
    <col min="14344" max="14344" width="1.7109375" style="61" customWidth="1"/>
    <col min="14345" max="14345" width="8" style="61" customWidth="1"/>
    <col min="14346" max="14346" width="29.5703125" style="61" customWidth="1"/>
    <col min="14347" max="14347" width="12" style="61" bestFit="1" customWidth="1"/>
    <col min="14348" max="14348" width="1.7109375" style="61" customWidth="1"/>
    <col min="14349" max="14349" width="10.7109375" style="61" customWidth="1"/>
    <col min="14350" max="14350" width="1.85546875" style="61" customWidth="1"/>
    <col min="14351" max="14351" width="9.28515625" style="61" customWidth="1"/>
    <col min="14352" max="14352" width="9.7109375" style="61" customWidth="1"/>
    <col min="14353" max="14353" width="1.7109375" style="61" customWidth="1"/>
    <col min="14354" max="14354" width="9.140625" style="61"/>
    <col min="14355" max="14355" width="9.28515625" style="61" customWidth="1"/>
    <col min="14356" max="14356" width="2.7109375" style="61" customWidth="1"/>
    <col min="14357" max="14357" width="9.7109375" style="61" customWidth="1"/>
    <col min="14358" max="14358" width="8.42578125" style="61" customWidth="1"/>
    <col min="14359" max="14359" width="7.7109375" style="61" bestFit="1" customWidth="1"/>
    <col min="14360" max="14592" width="9.140625" style="61"/>
    <col min="14593" max="14593" width="4.7109375" style="61" customWidth="1"/>
    <col min="14594" max="14594" width="11.7109375" style="61" customWidth="1"/>
    <col min="14595" max="14595" width="1.7109375" style="61" customWidth="1"/>
    <col min="14596" max="14596" width="30.7109375" style="61" customWidth="1"/>
    <col min="14597" max="14598" width="5.140625" style="61" customWidth="1"/>
    <col min="14599" max="14599" width="12.140625" style="61" customWidth="1"/>
    <col min="14600" max="14600" width="1.7109375" style="61" customWidth="1"/>
    <col min="14601" max="14601" width="8" style="61" customWidth="1"/>
    <col min="14602" max="14602" width="29.5703125" style="61" customWidth="1"/>
    <col min="14603" max="14603" width="12" style="61" bestFit="1" customWidth="1"/>
    <col min="14604" max="14604" width="1.7109375" style="61" customWidth="1"/>
    <col min="14605" max="14605" width="10.7109375" style="61" customWidth="1"/>
    <col min="14606" max="14606" width="1.85546875" style="61" customWidth="1"/>
    <col min="14607" max="14607" width="9.28515625" style="61" customWidth="1"/>
    <col min="14608" max="14608" width="9.7109375" style="61" customWidth="1"/>
    <col min="14609" max="14609" width="1.7109375" style="61" customWidth="1"/>
    <col min="14610" max="14610" width="9.140625" style="61"/>
    <col min="14611" max="14611" width="9.28515625" style="61" customWidth="1"/>
    <col min="14612" max="14612" width="2.7109375" style="61" customWidth="1"/>
    <col min="14613" max="14613" width="9.7109375" style="61" customWidth="1"/>
    <col min="14614" max="14614" width="8.42578125" style="61" customWidth="1"/>
    <col min="14615" max="14615" width="7.7109375" style="61" bestFit="1" customWidth="1"/>
    <col min="14616" max="14848" width="9.140625" style="61"/>
    <col min="14849" max="14849" width="4.7109375" style="61" customWidth="1"/>
    <col min="14850" max="14850" width="11.7109375" style="61" customWidth="1"/>
    <col min="14851" max="14851" width="1.7109375" style="61" customWidth="1"/>
    <col min="14852" max="14852" width="30.7109375" style="61" customWidth="1"/>
    <col min="14853" max="14854" width="5.140625" style="61" customWidth="1"/>
    <col min="14855" max="14855" width="12.140625" style="61" customWidth="1"/>
    <col min="14856" max="14856" width="1.7109375" style="61" customWidth="1"/>
    <col min="14857" max="14857" width="8" style="61" customWidth="1"/>
    <col min="14858" max="14858" width="29.5703125" style="61" customWidth="1"/>
    <col min="14859" max="14859" width="12" style="61" bestFit="1" customWidth="1"/>
    <col min="14860" max="14860" width="1.7109375" style="61" customWidth="1"/>
    <col min="14861" max="14861" width="10.7109375" style="61" customWidth="1"/>
    <col min="14862" max="14862" width="1.85546875" style="61" customWidth="1"/>
    <col min="14863" max="14863" width="9.28515625" style="61" customWidth="1"/>
    <col min="14864" max="14864" width="9.7109375" style="61" customWidth="1"/>
    <col min="14865" max="14865" width="1.7109375" style="61" customWidth="1"/>
    <col min="14866" max="14866" width="9.140625" style="61"/>
    <col min="14867" max="14867" width="9.28515625" style="61" customWidth="1"/>
    <col min="14868" max="14868" width="2.7109375" style="61" customWidth="1"/>
    <col min="14869" max="14869" width="9.7109375" style="61" customWidth="1"/>
    <col min="14870" max="14870" width="8.42578125" style="61" customWidth="1"/>
    <col min="14871" max="14871" width="7.7109375" style="61" bestFit="1" customWidth="1"/>
    <col min="14872" max="15104" width="9.140625" style="61"/>
    <col min="15105" max="15105" width="4.7109375" style="61" customWidth="1"/>
    <col min="15106" max="15106" width="11.7109375" style="61" customWidth="1"/>
    <col min="15107" max="15107" width="1.7109375" style="61" customWidth="1"/>
    <col min="15108" max="15108" width="30.7109375" style="61" customWidth="1"/>
    <col min="15109" max="15110" width="5.140625" style="61" customWidth="1"/>
    <col min="15111" max="15111" width="12.140625" style="61" customWidth="1"/>
    <col min="15112" max="15112" width="1.7109375" style="61" customWidth="1"/>
    <col min="15113" max="15113" width="8" style="61" customWidth="1"/>
    <col min="15114" max="15114" width="29.5703125" style="61" customWidth="1"/>
    <col min="15115" max="15115" width="12" style="61" bestFit="1" customWidth="1"/>
    <col min="15116" max="15116" width="1.7109375" style="61" customWidth="1"/>
    <col min="15117" max="15117" width="10.7109375" style="61" customWidth="1"/>
    <col min="15118" max="15118" width="1.85546875" style="61" customWidth="1"/>
    <col min="15119" max="15119" width="9.28515625" style="61" customWidth="1"/>
    <col min="15120" max="15120" width="9.7109375" style="61" customWidth="1"/>
    <col min="15121" max="15121" width="1.7109375" style="61" customWidth="1"/>
    <col min="15122" max="15122" width="9.140625" style="61"/>
    <col min="15123" max="15123" width="9.28515625" style="61" customWidth="1"/>
    <col min="15124" max="15124" width="2.7109375" style="61" customWidth="1"/>
    <col min="15125" max="15125" width="9.7109375" style="61" customWidth="1"/>
    <col min="15126" max="15126" width="8.42578125" style="61" customWidth="1"/>
    <col min="15127" max="15127" width="7.7109375" style="61" bestFit="1" customWidth="1"/>
    <col min="15128" max="15360" width="9.140625" style="61"/>
    <col min="15361" max="15361" width="4.7109375" style="61" customWidth="1"/>
    <col min="15362" max="15362" width="11.7109375" style="61" customWidth="1"/>
    <col min="15363" max="15363" width="1.7109375" style="61" customWidth="1"/>
    <col min="15364" max="15364" width="30.7109375" style="61" customWidth="1"/>
    <col min="15365" max="15366" width="5.140625" style="61" customWidth="1"/>
    <col min="15367" max="15367" width="12.140625" style="61" customWidth="1"/>
    <col min="15368" max="15368" width="1.7109375" style="61" customWidth="1"/>
    <col min="15369" max="15369" width="8" style="61" customWidth="1"/>
    <col min="15370" max="15370" width="29.5703125" style="61" customWidth="1"/>
    <col min="15371" max="15371" width="12" style="61" bestFit="1" customWidth="1"/>
    <col min="15372" max="15372" width="1.7109375" style="61" customWidth="1"/>
    <col min="15373" max="15373" width="10.7109375" style="61" customWidth="1"/>
    <col min="15374" max="15374" width="1.85546875" style="61" customWidth="1"/>
    <col min="15375" max="15375" width="9.28515625" style="61" customWidth="1"/>
    <col min="15376" max="15376" width="9.7109375" style="61" customWidth="1"/>
    <col min="15377" max="15377" width="1.7109375" style="61" customWidth="1"/>
    <col min="15378" max="15378" width="9.140625" style="61"/>
    <col min="15379" max="15379" width="9.28515625" style="61" customWidth="1"/>
    <col min="15380" max="15380" width="2.7109375" style="61" customWidth="1"/>
    <col min="15381" max="15381" width="9.7109375" style="61" customWidth="1"/>
    <col min="15382" max="15382" width="8.42578125" style="61" customWidth="1"/>
    <col min="15383" max="15383" width="7.7109375" style="61" bestFit="1" customWidth="1"/>
    <col min="15384" max="15616" width="9.140625" style="61"/>
    <col min="15617" max="15617" width="4.7109375" style="61" customWidth="1"/>
    <col min="15618" max="15618" width="11.7109375" style="61" customWidth="1"/>
    <col min="15619" max="15619" width="1.7109375" style="61" customWidth="1"/>
    <col min="15620" max="15620" width="30.7109375" style="61" customWidth="1"/>
    <col min="15621" max="15622" width="5.140625" style="61" customWidth="1"/>
    <col min="15623" max="15623" width="12.140625" style="61" customWidth="1"/>
    <col min="15624" max="15624" width="1.7109375" style="61" customWidth="1"/>
    <col min="15625" max="15625" width="8" style="61" customWidth="1"/>
    <col min="15626" max="15626" width="29.5703125" style="61" customWidth="1"/>
    <col min="15627" max="15627" width="12" style="61" bestFit="1" customWidth="1"/>
    <col min="15628" max="15628" width="1.7109375" style="61" customWidth="1"/>
    <col min="15629" max="15629" width="10.7109375" style="61" customWidth="1"/>
    <col min="15630" max="15630" width="1.85546875" style="61" customWidth="1"/>
    <col min="15631" max="15631" width="9.28515625" style="61" customWidth="1"/>
    <col min="15632" max="15632" width="9.7109375" style="61" customWidth="1"/>
    <col min="15633" max="15633" width="1.7109375" style="61" customWidth="1"/>
    <col min="15634" max="15634" width="9.140625" style="61"/>
    <col min="15635" max="15635" width="9.28515625" style="61" customWidth="1"/>
    <col min="15636" max="15636" width="2.7109375" style="61" customWidth="1"/>
    <col min="15637" max="15637" width="9.7109375" style="61" customWidth="1"/>
    <col min="15638" max="15638" width="8.42578125" style="61" customWidth="1"/>
    <col min="15639" max="15639" width="7.7109375" style="61" bestFit="1" customWidth="1"/>
    <col min="15640" max="15872" width="9.140625" style="61"/>
    <col min="15873" max="15873" width="4.7109375" style="61" customWidth="1"/>
    <col min="15874" max="15874" width="11.7109375" style="61" customWidth="1"/>
    <col min="15875" max="15875" width="1.7109375" style="61" customWidth="1"/>
    <col min="15876" max="15876" width="30.7109375" style="61" customWidth="1"/>
    <col min="15877" max="15878" width="5.140625" style="61" customWidth="1"/>
    <col min="15879" max="15879" width="12.140625" style="61" customWidth="1"/>
    <col min="15880" max="15880" width="1.7109375" style="61" customWidth="1"/>
    <col min="15881" max="15881" width="8" style="61" customWidth="1"/>
    <col min="15882" max="15882" width="29.5703125" style="61" customWidth="1"/>
    <col min="15883" max="15883" width="12" style="61" bestFit="1" customWidth="1"/>
    <col min="15884" max="15884" width="1.7109375" style="61" customWidth="1"/>
    <col min="15885" max="15885" width="10.7109375" style="61" customWidth="1"/>
    <col min="15886" max="15886" width="1.85546875" style="61" customWidth="1"/>
    <col min="15887" max="15887" width="9.28515625" style="61" customWidth="1"/>
    <col min="15888" max="15888" width="9.7109375" style="61" customWidth="1"/>
    <col min="15889" max="15889" width="1.7109375" style="61" customWidth="1"/>
    <col min="15890" max="15890" width="9.140625" style="61"/>
    <col min="15891" max="15891" width="9.28515625" style="61" customWidth="1"/>
    <col min="15892" max="15892" width="2.7109375" style="61" customWidth="1"/>
    <col min="15893" max="15893" width="9.7109375" style="61" customWidth="1"/>
    <col min="15894" max="15894" width="8.42578125" style="61" customWidth="1"/>
    <col min="15895" max="15895" width="7.7109375" style="61" bestFit="1" customWidth="1"/>
    <col min="15896" max="16128" width="9.140625" style="61"/>
    <col min="16129" max="16129" width="4.7109375" style="61" customWidth="1"/>
    <col min="16130" max="16130" width="11.7109375" style="61" customWidth="1"/>
    <col min="16131" max="16131" width="1.7109375" style="61" customWidth="1"/>
    <col min="16132" max="16132" width="30.7109375" style="61" customWidth="1"/>
    <col min="16133" max="16134" width="5.140625" style="61" customWidth="1"/>
    <col min="16135" max="16135" width="12.140625" style="61" customWidth="1"/>
    <col min="16136" max="16136" width="1.7109375" style="61" customWidth="1"/>
    <col min="16137" max="16137" width="8" style="61" customWidth="1"/>
    <col min="16138" max="16138" width="29.5703125" style="61" customWidth="1"/>
    <col min="16139" max="16139" width="12" style="61" bestFit="1" customWidth="1"/>
    <col min="16140" max="16140" width="1.7109375" style="61" customWidth="1"/>
    <col min="16141" max="16141" width="10.7109375" style="61" customWidth="1"/>
    <col min="16142" max="16142" width="1.85546875" style="61" customWidth="1"/>
    <col min="16143" max="16143" width="9.28515625" style="61" customWidth="1"/>
    <col min="16144" max="16144" width="9.7109375" style="61" customWidth="1"/>
    <col min="16145" max="16145" width="1.7109375" style="61" customWidth="1"/>
    <col min="16146" max="16146" width="9.140625" style="61"/>
    <col min="16147" max="16147" width="9.28515625" style="61" customWidth="1"/>
    <col min="16148" max="16148" width="2.7109375" style="61" customWidth="1"/>
    <col min="16149" max="16149" width="9.7109375" style="61" customWidth="1"/>
    <col min="16150" max="16150" width="8.42578125" style="61" customWidth="1"/>
    <col min="16151" max="16151" width="7.7109375" style="61" bestFit="1" customWidth="1"/>
    <col min="16152" max="16384" width="9.140625" style="61"/>
  </cols>
  <sheetData>
    <row r="1" spans="1:25" ht="13.15" customHeight="1" x14ac:dyDescent="0.2">
      <c r="A1" s="60"/>
      <c r="C1" s="61"/>
      <c r="G1" s="60"/>
      <c r="H1" s="60"/>
      <c r="I1" s="60"/>
      <c r="J1" s="60"/>
      <c r="K1" s="60"/>
      <c r="L1" s="60"/>
      <c r="M1" s="60"/>
      <c r="N1" s="60"/>
      <c r="O1" s="63"/>
      <c r="P1" s="63"/>
      <c r="Q1" s="63"/>
      <c r="R1" s="63"/>
      <c r="S1" s="64" t="s">
        <v>103</v>
      </c>
      <c r="T1" s="62" t="s">
        <v>104</v>
      </c>
      <c r="U1" s="232">
        <v>1.1499999999999999</v>
      </c>
    </row>
    <row r="2" spans="1:25" ht="13.15" customHeight="1" x14ac:dyDescent="0.2">
      <c r="A2" s="60"/>
      <c r="B2" s="196" t="s">
        <v>105</v>
      </c>
      <c r="C2" s="62" t="s">
        <v>104</v>
      </c>
      <c r="D2" s="198" t="s">
        <v>555</v>
      </c>
      <c r="E2" s="65"/>
      <c r="F2" s="65"/>
      <c r="G2" s="64" t="s">
        <v>106</v>
      </c>
      <c r="H2" s="62" t="s">
        <v>104</v>
      </c>
      <c r="I2" s="60" t="s">
        <v>595</v>
      </c>
      <c r="J2" s="66"/>
      <c r="K2" s="67"/>
      <c r="L2" s="67"/>
      <c r="M2" s="67"/>
      <c r="N2" s="67"/>
      <c r="S2" s="64" t="s">
        <v>107</v>
      </c>
      <c r="T2" s="62" t="s">
        <v>104</v>
      </c>
      <c r="U2" s="228">
        <v>1.2</v>
      </c>
    </row>
    <row r="3" spans="1:25" x14ac:dyDescent="0.2">
      <c r="B3" s="196" t="s">
        <v>108</v>
      </c>
      <c r="C3" s="62" t="s">
        <v>104</v>
      </c>
      <c r="D3" s="198"/>
      <c r="E3" s="65"/>
      <c r="F3" s="65"/>
      <c r="G3" s="64"/>
      <c r="H3" s="62"/>
      <c r="I3" s="68"/>
      <c r="S3" s="64" t="s">
        <v>109</v>
      </c>
      <c r="T3" s="62" t="s">
        <v>104</v>
      </c>
      <c r="U3" s="227">
        <v>0.3</v>
      </c>
    </row>
    <row r="4" spans="1:25" x14ac:dyDescent="0.2">
      <c r="B4" s="197" t="s">
        <v>110</v>
      </c>
      <c r="C4" s="62" t="s">
        <v>104</v>
      </c>
      <c r="D4" s="198" t="s">
        <v>417</v>
      </c>
      <c r="E4" s="65"/>
      <c r="F4" s="65"/>
      <c r="G4" s="64"/>
      <c r="H4" s="62"/>
      <c r="I4" s="68"/>
      <c r="S4" s="64" t="s">
        <v>231</v>
      </c>
      <c r="T4" s="62" t="s">
        <v>104</v>
      </c>
      <c r="U4" s="195">
        <f>Y6</f>
        <v>0</v>
      </c>
      <c r="W4" s="70" t="s">
        <v>111</v>
      </c>
      <c r="X4" s="62" t="s">
        <v>104</v>
      </c>
      <c r="Y4" s="226">
        <v>0</v>
      </c>
    </row>
    <row r="5" spans="1:25" x14ac:dyDescent="0.2">
      <c r="B5" s="61" t="s">
        <v>112</v>
      </c>
      <c r="C5" s="62" t="s">
        <v>104</v>
      </c>
      <c r="D5" s="199">
        <v>42901</v>
      </c>
      <c r="E5" s="71"/>
      <c r="F5" s="71"/>
      <c r="G5" s="64" t="s">
        <v>113</v>
      </c>
      <c r="H5" s="62" t="s">
        <v>104</v>
      </c>
      <c r="I5" s="201" t="s">
        <v>379</v>
      </c>
      <c r="J5" s="181"/>
      <c r="S5" s="64" t="s">
        <v>114</v>
      </c>
      <c r="T5" s="62" t="s">
        <v>104</v>
      </c>
      <c r="U5" s="225">
        <v>0</v>
      </c>
      <c r="W5" s="70" t="s">
        <v>232</v>
      </c>
      <c r="X5" s="62" t="s">
        <v>104</v>
      </c>
      <c r="Y5" s="226">
        <v>0</v>
      </c>
    </row>
    <row r="6" spans="1:25" x14ac:dyDescent="0.2">
      <c r="B6" s="61" t="s">
        <v>115</v>
      </c>
      <c r="C6" s="62" t="s">
        <v>104</v>
      </c>
      <c r="D6" s="200" t="s">
        <v>418</v>
      </c>
      <c r="E6" s="65"/>
      <c r="F6" s="65"/>
      <c r="G6" s="64" t="s">
        <v>116</v>
      </c>
      <c r="H6" s="62" t="s">
        <v>104</v>
      </c>
      <c r="I6" s="203" t="s">
        <v>421</v>
      </c>
      <c r="J6" s="249"/>
      <c r="S6" s="64" t="s">
        <v>118</v>
      </c>
      <c r="T6" s="62" t="s">
        <v>104</v>
      </c>
      <c r="U6" s="69">
        <v>0</v>
      </c>
      <c r="W6" s="70" t="s">
        <v>231</v>
      </c>
      <c r="X6" s="62" t="s">
        <v>104</v>
      </c>
      <c r="Y6" s="57">
        <f>SUM(Y4:Y5)</f>
        <v>0</v>
      </c>
    </row>
    <row r="7" spans="1:25" x14ac:dyDescent="0.2">
      <c r="B7" s="61" t="s">
        <v>119</v>
      </c>
      <c r="C7" s="62" t="s">
        <v>104</v>
      </c>
      <c r="D7" s="200" t="s">
        <v>419</v>
      </c>
      <c r="E7" s="65"/>
      <c r="F7" s="65"/>
      <c r="G7" s="64" t="s">
        <v>120</v>
      </c>
      <c r="H7" s="62" t="s">
        <v>104</v>
      </c>
      <c r="I7" s="203" t="s">
        <v>422</v>
      </c>
      <c r="J7" s="203"/>
      <c r="S7" s="64" t="s">
        <v>121</v>
      </c>
      <c r="T7" s="62" t="s">
        <v>104</v>
      </c>
      <c r="U7" s="227">
        <v>0.3</v>
      </c>
    </row>
    <row r="8" spans="1:25" x14ac:dyDescent="0.2">
      <c r="B8" s="61" t="s">
        <v>122</v>
      </c>
      <c r="C8" s="62" t="s">
        <v>104</v>
      </c>
      <c r="D8" s="200" t="s">
        <v>420</v>
      </c>
      <c r="E8" s="65"/>
      <c r="F8" s="65"/>
      <c r="G8" s="64" t="s">
        <v>123</v>
      </c>
      <c r="H8" s="62" t="s">
        <v>104</v>
      </c>
      <c r="I8" s="202" t="s">
        <v>423</v>
      </c>
      <c r="J8" s="181"/>
      <c r="S8" s="64" t="s">
        <v>124</v>
      </c>
      <c r="T8" s="62" t="s">
        <v>104</v>
      </c>
      <c r="U8" s="224">
        <v>0.1</v>
      </c>
    </row>
    <row r="9" spans="1:25" x14ac:dyDescent="0.2">
      <c r="B9" s="61" t="s">
        <v>125</v>
      </c>
      <c r="C9" s="62" t="s">
        <v>104</v>
      </c>
      <c r="D9" s="200"/>
      <c r="E9" s="65"/>
      <c r="F9" s="65"/>
      <c r="G9" s="64" t="s">
        <v>126</v>
      </c>
      <c r="H9" s="62" t="s">
        <v>104</v>
      </c>
      <c r="I9" s="201" t="s">
        <v>356</v>
      </c>
      <c r="J9" s="181"/>
      <c r="Q9" s="72"/>
      <c r="S9" s="64" t="s">
        <v>127</v>
      </c>
      <c r="T9" s="62" t="s">
        <v>104</v>
      </c>
      <c r="U9" s="225">
        <v>6.0000000000000001E-3</v>
      </c>
    </row>
    <row r="10" spans="1:25" x14ac:dyDescent="0.2">
      <c r="B10" s="61" t="s">
        <v>128</v>
      </c>
      <c r="C10" s="62" t="s">
        <v>104</v>
      </c>
      <c r="D10" s="200" t="s">
        <v>244</v>
      </c>
      <c r="E10" s="65"/>
      <c r="F10" s="65"/>
      <c r="G10" s="64" t="s">
        <v>129</v>
      </c>
      <c r="H10" s="62" t="s">
        <v>104</v>
      </c>
      <c r="I10" s="201"/>
      <c r="J10" s="181"/>
      <c r="Q10" s="72"/>
      <c r="S10" s="64" t="s">
        <v>130</v>
      </c>
      <c r="T10" s="62" t="s">
        <v>104</v>
      </c>
      <c r="U10" s="225">
        <v>0</v>
      </c>
    </row>
    <row r="11" spans="1:25" x14ac:dyDescent="0.2">
      <c r="I11" s="68"/>
    </row>
    <row r="12" spans="1:25" x14ac:dyDescent="0.2">
      <c r="A12" s="73"/>
      <c r="B12" s="74"/>
      <c r="C12" s="75"/>
      <c r="D12" s="76" t="s">
        <v>235</v>
      </c>
      <c r="E12" s="76" t="s">
        <v>106</v>
      </c>
      <c r="F12" s="76" t="s">
        <v>131</v>
      </c>
      <c r="G12" s="77"/>
      <c r="H12" s="78"/>
      <c r="I12" s="79" t="s">
        <v>132</v>
      </c>
      <c r="J12" s="80"/>
      <c r="K12" s="80"/>
      <c r="L12" s="80"/>
      <c r="M12" s="81"/>
      <c r="N12" s="66"/>
      <c r="O12" s="79" t="s">
        <v>133</v>
      </c>
      <c r="P12" s="80"/>
      <c r="Q12" s="80"/>
      <c r="R12" s="80"/>
      <c r="S12" s="80"/>
      <c r="T12" s="82"/>
      <c r="U12" s="83"/>
    </row>
    <row r="13" spans="1:25" ht="12" customHeight="1" x14ac:dyDescent="0.2">
      <c r="A13" s="84"/>
      <c r="B13" s="85" t="s">
        <v>134</v>
      </c>
      <c r="C13" s="86"/>
      <c r="D13" s="86" t="s">
        <v>70</v>
      </c>
      <c r="E13" s="86"/>
      <c r="F13" s="86"/>
      <c r="G13" s="87" t="s">
        <v>135</v>
      </c>
      <c r="H13" s="55"/>
      <c r="I13" s="84"/>
      <c r="J13" s="88"/>
      <c r="K13" s="89" t="s">
        <v>136</v>
      </c>
      <c r="L13" s="88"/>
      <c r="M13" s="90" t="s">
        <v>137</v>
      </c>
      <c r="N13" s="55"/>
      <c r="O13" s="91"/>
      <c r="P13" s="88"/>
      <c r="Q13" s="92"/>
      <c r="R13" s="93"/>
      <c r="S13" s="86" t="s">
        <v>138</v>
      </c>
      <c r="T13" s="86"/>
      <c r="U13" s="87" t="s">
        <v>137</v>
      </c>
      <c r="X13" s="94"/>
    </row>
    <row r="14" spans="1:25" ht="12" customHeight="1" x14ac:dyDescent="0.2">
      <c r="A14" s="73"/>
      <c r="B14" s="82"/>
      <c r="C14" s="76"/>
      <c r="D14" s="82"/>
      <c r="E14" s="76"/>
      <c r="F14" s="76"/>
      <c r="G14" s="83"/>
      <c r="H14" s="55"/>
      <c r="I14" s="73"/>
      <c r="J14" s="82"/>
      <c r="K14" s="82"/>
      <c r="L14" s="82"/>
      <c r="M14" s="83"/>
      <c r="O14" s="73"/>
      <c r="P14" s="82"/>
      <c r="Q14" s="95"/>
      <c r="R14" s="96"/>
      <c r="S14" s="82"/>
      <c r="T14" s="82"/>
      <c r="U14" s="83"/>
    </row>
    <row r="15" spans="1:25" ht="12" customHeight="1" x14ac:dyDescent="0.2">
      <c r="A15" s="97" t="s">
        <v>139</v>
      </c>
      <c r="B15" s="181" t="s">
        <v>428</v>
      </c>
      <c r="C15" s="181"/>
      <c r="D15" s="181" t="s">
        <v>429</v>
      </c>
      <c r="E15" s="189">
        <v>1</v>
      </c>
      <c r="F15" s="189" t="s">
        <v>245</v>
      </c>
      <c r="G15" s="204">
        <v>0</v>
      </c>
      <c r="H15" s="55"/>
      <c r="I15" s="54"/>
      <c r="J15" s="55" t="s">
        <v>140</v>
      </c>
      <c r="K15" s="207">
        <v>0</v>
      </c>
      <c r="L15" s="182"/>
      <c r="M15" s="208">
        <f>K15/$U$2</f>
        <v>0</v>
      </c>
      <c r="O15" s="54" t="s">
        <v>141</v>
      </c>
      <c r="U15" s="205">
        <v>0</v>
      </c>
    </row>
    <row r="16" spans="1:25" ht="12" customHeight="1" x14ac:dyDescent="0.2">
      <c r="A16" s="54"/>
      <c r="B16" s="181" t="s">
        <v>430</v>
      </c>
      <c r="C16" s="181"/>
      <c r="D16" s="181" t="s">
        <v>431</v>
      </c>
      <c r="E16" s="189">
        <v>1</v>
      </c>
      <c r="F16" s="189" t="s">
        <v>245</v>
      </c>
      <c r="G16" s="204">
        <v>0</v>
      </c>
      <c r="H16" s="55"/>
      <c r="I16" s="54"/>
      <c r="J16" s="55" t="s">
        <v>142</v>
      </c>
      <c r="K16" s="207">
        <v>0</v>
      </c>
      <c r="L16" s="182"/>
      <c r="M16" s="208">
        <f>K16/$U$2</f>
        <v>0</v>
      </c>
      <c r="O16" s="54" t="s">
        <v>143</v>
      </c>
      <c r="P16" s="55"/>
      <c r="Q16" s="55"/>
      <c r="R16" s="55"/>
      <c r="S16" s="99"/>
      <c r="T16" s="55"/>
      <c r="U16" s="205">
        <v>4500</v>
      </c>
    </row>
    <row r="17" spans="1:21" ht="12" customHeight="1" x14ac:dyDescent="0.2">
      <c r="A17" s="54"/>
      <c r="B17" s="181" t="s">
        <v>432</v>
      </c>
      <c r="C17" s="181"/>
      <c r="D17" s="181" t="s">
        <v>433</v>
      </c>
      <c r="E17" s="189">
        <v>1</v>
      </c>
      <c r="F17" s="189" t="s">
        <v>245</v>
      </c>
      <c r="G17" s="204">
        <v>0</v>
      </c>
      <c r="H17" s="55"/>
      <c r="I17" s="54"/>
      <c r="J17" s="55" t="s">
        <v>144</v>
      </c>
      <c r="K17" s="100"/>
      <c r="L17" s="55"/>
      <c r="M17" s="56">
        <f>SUM(M15:M16)</f>
        <v>0</v>
      </c>
      <c r="O17" s="54" t="s">
        <v>36</v>
      </c>
      <c r="P17" s="55"/>
      <c r="Q17" s="55"/>
      <c r="R17" s="55"/>
      <c r="S17" s="99"/>
      <c r="T17" s="55"/>
      <c r="U17" s="56">
        <f>0.0025*M171</f>
        <v>1196.7603749999998</v>
      </c>
    </row>
    <row r="18" spans="1:21" ht="12" customHeight="1" x14ac:dyDescent="0.2">
      <c r="A18" s="54"/>
      <c r="B18" s="181" t="s">
        <v>602</v>
      </c>
      <c r="C18" s="181"/>
      <c r="D18" s="181" t="s">
        <v>601</v>
      </c>
      <c r="E18" s="189">
        <v>1</v>
      </c>
      <c r="F18" s="189" t="s">
        <v>245</v>
      </c>
      <c r="G18" s="204">
        <v>0</v>
      </c>
      <c r="H18" s="55"/>
      <c r="I18" s="54"/>
      <c r="J18" s="55"/>
      <c r="K18" s="100"/>
      <c r="L18" s="55"/>
      <c r="M18" s="56"/>
      <c r="O18" s="54"/>
      <c r="P18" s="55"/>
      <c r="Q18" s="55"/>
      <c r="R18" s="55"/>
      <c r="S18" s="99"/>
      <c r="T18" s="55"/>
      <c r="U18" s="56"/>
    </row>
    <row r="19" spans="1:21" ht="12" customHeight="1" x14ac:dyDescent="0.2">
      <c r="A19" s="54"/>
      <c r="B19" s="181" t="s">
        <v>603</v>
      </c>
      <c r="C19" s="181"/>
      <c r="D19" s="181" t="s">
        <v>604</v>
      </c>
      <c r="E19" s="189">
        <v>1</v>
      </c>
      <c r="F19" s="189" t="s">
        <v>245</v>
      </c>
      <c r="G19" s="204">
        <v>421150</v>
      </c>
      <c r="H19" s="55"/>
      <c r="I19" s="101"/>
      <c r="J19" s="102" t="s">
        <v>145</v>
      </c>
      <c r="K19" s="100"/>
      <c r="L19" s="55"/>
      <c r="M19" s="103">
        <f>G171+M17</f>
        <v>445104.14999999997</v>
      </c>
      <c r="O19" s="54" t="s">
        <v>146</v>
      </c>
      <c r="P19" s="55"/>
      <c r="Q19" s="55"/>
      <c r="R19" s="55"/>
      <c r="S19" s="99"/>
      <c r="T19" s="55"/>
      <c r="U19" s="103">
        <f>M171+(U15+U16+U17)</f>
        <v>484400.91037499998</v>
      </c>
    </row>
    <row r="20" spans="1:21" ht="12" customHeight="1" x14ac:dyDescent="0.2">
      <c r="A20" s="54"/>
      <c r="B20" s="181" t="s">
        <v>345</v>
      </c>
      <c r="C20" s="181"/>
      <c r="D20" s="181" t="s">
        <v>343</v>
      </c>
      <c r="E20" s="189">
        <v>1</v>
      </c>
      <c r="F20" s="189" t="s">
        <v>245</v>
      </c>
      <c r="G20" s="204">
        <v>0</v>
      </c>
      <c r="H20" s="55"/>
      <c r="I20" s="84"/>
      <c r="J20" s="88"/>
      <c r="K20" s="104"/>
      <c r="L20" s="88"/>
      <c r="M20" s="105"/>
      <c r="O20" s="106"/>
      <c r="P20" s="88"/>
      <c r="Q20" s="88"/>
      <c r="R20" s="107"/>
      <c r="S20" s="88"/>
      <c r="T20" s="88"/>
      <c r="U20" s="105"/>
    </row>
    <row r="21" spans="1:21" ht="12" customHeight="1" x14ac:dyDescent="0.2">
      <c r="A21" s="54"/>
      <c r="B21" s="181" t="s">
        <v>437</v>
      </c>
      <c r="C21" s="181"/>
      <c r="D21" s="181" t="s">
        <v>438</v>
      </c>
      <c r="E21" s="189">
        <v>1</v>
      </c>
      <c r="F21" s="189" t="s">
        <v>245</v>
      </c>
      <c r="G21" s="204">
        <v>0</v>
      </c>
      <c r="H21" s="55"/>
      <c r="I21" s="108"/>
      <c r="J21" s="109" t="s">
        <v>238</v>
      </c>
      <c r="K21" s="80"/>
      <c r="L21" s="80"/>
      <c r="M21" s="110"/>
      <c r="O21" s="54"/>
      <c r="P21" s="55"/>
      <c r="Q21" s="55"/>
      <c r="R21" s="111"/>
      <c r="S21" s="55"/>
      <c r="T21" s="55"/>
      <c r="U21" s="56"/>
    </row>
    <row r="22" spans="1:21" ht="12" customHeight="1" x14ac:dyDescent="0.2">
      <c r="A22" s="54"/>
      <c r="B22" s="181" t="s">
        <v>442</v>
      </c>
      <c r="C22" s="181"/>
      <c r="D22" s="181" t="s">
        <v>443</v>
      </c>
      <c r="E22" s="189">
        <v>1</v>
      </c>
      <c r="F22" s="189" t="s">
        <v>245</v>
      </c>
      <c r="G22" s="204">
        <v>127788</v>
      </c>
      <c r="H22" s="55"/>
      <c r="I22" s="188"/>
      <c r="J22" s="182"/>
      <c r="K22" s="182"/>
      <c r="L22" s="182"/>
      <c r="M22" s="205">
        <v>0</v>
      </c>
      <c r="O22" s="54" t="s">
        <v>147</v>
      </c>
      <c r="P22" s="55"/>
      <c r="Q22" s="55"/>
      <c r="R22" s="55"/>
      <c r="S22" s="55"/>
      <c r="T22" s="55"/>
      <c r="U22" s="56">
        <f>U19*U8</f>
        <v>48440.091037500002</v>
      </c>
    </row>
    <row r="23" spans="1:21" ht="12" customHeight="1" x14ac:dyDescent="0.2">
      <c r="A23" s="54"/>
      <c r="B23" s="181" t="s">
        <v>444</v>
      </c>
      <c r="C23" s="181"/>
      <c r="D23" s="181" t="s">
        <v>445</v>
      </c>
      <c r="E23" s="189">
        <v>1</v>
      </c>
      <c r="F23" s="189" t="s">
        <v>245</v>
      </c>
      <c r="G23" s="204">
        <v>8894</v>
      </c>
      <c r="H23" s="55"/>
      <c r="I23" s="188"/>
      <c r="J23" s="182"/>
      <c r="K23" s="182"/>
      <c r="L23" s="182"/>
      <c r="M23" s="205">
        <v>0</v>
      </c>
      <c r="O23" s="54" t="s">
        <v>127</v>
      </c>
      <c r="P23" s="55"/>
      <c r="Q23" s="55"/>
      <c r="R23" s="55"/>
      <c r="S23" s="55"/>
      <c r="T23" s="55"/>
      <c r="U23" s="56">
        <f>U19*U9</f>
        <v>2906.4054622499998</v>
      </c>
    </row>
    <row r="24" spans="1:21" ht="12" customHeight="1" x14ac:dyDescent="0.2">
      <c r="A24" s="54"/>
      <c r="B24" s="181" t="s">
        <v>368</v>
      </c>
      <c r="C24" s="181"/>
      <c r="D24" s="181" t="s">
        <v>369</v>
      </c>
      <c r="E24" s="189">
        <v>1</v>
      </c>
      <c r="F24" s="189" t="s">
        <v>245</v>
      </c>
      <c r="G24" s="204">
        <v>0</v>
      </c>
      <c r="H24" s="55"/>
      <c r="I24" s="188"/>
      <c r="J24" s="182"/>
      <c r="K24" s="182"/>
      <c r="L24" s="182"/>
      <c r="M24" s="205">
        <v>0</v>
      </c>
      <c r="O24" s="54"/>
      <c r="P24" s="55"/>
      <c r="Q24" s="55"/>
      <c r="R24" s="55"/>
      <c r="S24" s="55"/>
      <c r="T24" s="55"/>
      <c r="U24" s="56"/>
    </row>
    <row r="25" spans="1:21" ht="12" customHeight="1" x14ac:dyDescent="0.2">
      <c r="A25" s="54"/>
      <c r="B25" s="181" t="s">
        <v>385</v>
      </c>
      <c r="C25" s="181"/>
      <c r="D25" s="181" t="s">
        <v>386</v>
      </c>
      <c r="E25" s="189">
        <v>1</v>
      </c>
      <c r="F25" s="189" t="s">
        <v>245</v>
      </c>
      <c r="G25" s="204">
        <v>203</v>
      </c>
      <c r="H25" s="55"/>
      <c r="I25" s="188"/>
      <c r="J25" s="182"/>
      <c r="K25" s="182"/>
      <c r="L25" s="182"/>
      <c r="M25" s="205">
        <v>0</v>
      </c>
      <c r="O25" s="112"/>
      <c r="P25" s="113"/>
      <c r="Q25" s="113"/>
      <c r="R25" s="113"/>
      <c r="S25" s="113"/>
      <c r="T25" s="113"/>
      <c r="U25" s="105">
        <f>SUM(U22:U23)</f>
        <v>51346.496499749999</v>
      </c>
    </row>
    <row r="26" spans="1:21" ht="12" customHeight="1" x14ac:dyDescent="0.2">
      <c r="A26" s="54"/>
      <c r="B26" s="181" t="s">
        <v>446</v>
      </c>
      <c r="C26" s="181"/>
      <c r="D26" s="181" t="s">
        <v>447</v>
      </c>
      <c r="E26" s="189">
        <v>1</v>
      </c>
      <c r="F26" s="189" t="s">
        <v>245</v>
      </c>
      <c r="G26" s="204">
        <v>0</v>
      </c>
      <c r="H26" s="55"/>
      <c r="I26" s="188"/>
      <c r="J26" s="182"/>
      <c r="K26" s="182"/>
      <c r="L26" s="182"/>
      <c r="M26" s="205">
        <v>0</v>
      </c>
      <c r="N26" s="55"/>
      <c r="O26" s="97" t="s">
        <v>148</v>
      </c>
      <c r="P26" s="55" t="s">
        <v>149</v>
      </c>
      <c r="Q26" s="115"/>
      <c r="R26" s="100"/>
      <c r="S26" s="55"/>
      <c r="T26" s="55"/>
      <c r="U26" s="56"/>
    </row>
    <row r="27" spans="1:21" ht="12" customHeight="1" x14ac:dyDescent="0.2">
      <c r="A27" s="54"/>
      <c r="B27" s="181" t="s">
        <v>448</v>
      </c>
      <c r="C27" s="181"/>
      <c r="D27" s="181" t="s">
        <v>449</v>
      </c>
      <c r="E27" s="189">
        <v>1</v>
      </c>
      <c r="F27" s="189" t="s">
        <v>245</v>
      </c>
      <c r="G27" s="204">
        <v>929</v>
      </c>
      <c r="H27" s="55"/>
      <c r="I27" s="188"/>
      <c r="J27" s="182"/>
      <c r="K27" s="182"/>
      <c r="L27" s="182"/>
      <c r="M27" s="205">
        <v>0</v>
      </c>
      <c r="O27" s="54" t="s">
        <v>150</v>
      </c>
      <c r="P27" s="55" t="s">
        <v>151</v>
      </c>
      <c r="Q27" s="55"/>
      <c r="R27" s="100"/>
      <c r="S27" s="55"/>
      <c r="T27" s="55"/>
      <c r="U27" s="56"/>
    </row>
    <row r="28" spans="1:21" ht="12" customHeight="1" x14ac:dyDescent="0.2">
      <c r="A28" s="54"/>
      <c r="B28" s="181" t="s">
        <v>450</v>
      </c>
      <c r="C28" s="181"/>
      <c r="D28" s="181" t="s">
        <v>451</v>
      </c>
      <c r="E28" s="189">
        <v>1</v>
      </c>
      <c r="F28" s="189" t="s">
        <v>245</v>
      </c>
      <c r="G28" s="204">
        <v>615</v>
      </c>
      <c r="H28" s="55"/>
      <c r="I28" s="188"/>
      <c r="J28" s="182"/>
      <c r="K28" s="182"/>
      <c r="L28" s="182"/>
      <c r="M28" s="205">
        <v>0</v>
      </c>
      <c r="N28" s="60"/>
      <c r="O28" s="188"/>
      <c r="P28" s="182"/>
      <c r="Q28" s="182"/>
      <c r="R28" s="192"/>
      <c r="S28" s="182"/>
      <c r="T28" s="182"/>
      <c r="U28" s="205">
        <v>0</v>
      </c>
    </row>
    <row r="29" spans="1:21" ht="12" customHeight="1" x14ac:dyDescent="0.2">
      <c r="A29" s="54"/>
      <c r="B29" s="181" t="s">
        <v>452</v>
      </c>
      <c r="C29" s="181"/>
      <c r="D29" s="181" t="s">
        <v>453</v>
      </c>
      <c r="E29" s="189">
        <v>1</v>
      </c>
      <c r="F29" s="189" t="s">
        <v>245</v>
      </c>
      <c r="G29" s="204">
        <v>1940</v>
      </c>
      <c r="H29" s="55"/>
      <c r="I29" s="188"/>
      <c r="J29" s="182"/>
      <c r="K29" s="182"/>
      <c r="L29" s="182"/>
      <c r="M29" s="205">
        <v>0</v>
      </c>
      <c r="N29" s="60"/>
      <c r="O29" s="188"/>
      <c r="P29" s="182"/>
      <c r="Q29" s="182"/>
      <c r="R29" s="192"/>
      <c r="S29" s="182"/>
      <c r="T29" s="182"/>
      <c r="U29" s="205">
        <v>0</v>
      </c>
    </row>
    <row r="30" spans="1:21" ht="12" customHeight="1" x14ac:dyDescent="0.2">
      <c r="A30" s="54"/>
      <c r="B30" s="181" t="s">
        <v>605</v>
      </c>
      <c r="C30" s="181"/>
      <c r="D30" s="181" t="s">
        <v>606</v>
      </c>
      <c r="E30" s="189">
        <v>1</v>
      </c>
      <c r="F30" s="189" t="s">
        <v>245</v>
      </c>
      <c r="G30" s="204">
        <v>3803</v>
      </c>
      <c r="H30" s="55"/>
      <c r="I30" s="188"/>
      <c r="J30" s="182"/>
      <c r="K30" s="182"/>
      <c r="L30" s="182"/>
      <c r="M30" s="205">
        <v>0</v>
      </c>
      <c r="N30" s="60"/>
      <c r="O30" s="188"/>
      <c r="P30" s="182"/>
      <c r="Q30" s="182"/>
      <c r="R30" s="192"/>
      <c r="S30" s="182"/>
      <c r="T30" s="182"/>
      <c r="U30" s="205">
        <v>0</v>
      </c>
    </row>
    <row r="31" spans="1:21" ht="12" customHeight="1" x14ac:dyDescent="0.2">
      <c r="A31" s="54"/>
      <c r="B31" s="181" t="s">
        <v>607</v>
      </c>
      <c r="C31" s="181"/>
      <c r="D31" s="181" t="s">
        <v>397</v>
      </c>
      <c r="E31" s="189">
        <v>1</v>
      </c>
      <c r="F31" s="189" t="s">
        <v>245</v>
      </c>
      <c r="G31" s="204">
        <v>214</v>
      </c>
      <c r="H31" s="55"/>
      <c r="I31" s="188"/>
      <c r="J31" s="182"/>
      <c r="K31" s="182"/>
      <c r="L31" s="182"/>
      <c r="M31" s="205">
        <v>0</v>
      </c>
      <c r="N31" s="60"/>
      <c r="O31" s="188"/>
      <c r="P31" s="182"/>
      <c r="Q31" s="182"/>
      <c r="R31" s="192"/>
      <c r="S31" s="182"/>
      <c r="T31" s="182"/>
      <c r="U31" s="205">
        <v>0</v>
      </c>
    </row>
    <row r="32" spans="1:21" ht="12" customHeight="1" x14ac:dyDescent="0.2">
      <c r="A32" s="54"/>
      <c r="B32" s="181" t="s">
        <v>608</v>
      </c>
      <c r="C32" s="181"/>
      <c r="D32" s="181" t="s">
        <v>609</v>
      </c>
      <c r="E32" s="189">
        <v>1</v>
      </c>
      <c r="F32" s="189" t="s">
        <v>245</v>
      </c>
      <c r="G32" s="204">
        <v>1959</v>
      </c>
      <c r="H32" s="55"/>
      <c r="I32" s="188"/>
      <c r="J32" s="182"/>
      <c r="K32" s="182"/>
      <c r="L32" s="182"/>
      <c r="M32" s="205">
        <v>0</v>
      </c>
      <c r="N32" s="60"/>
      <c r="O32" s="188"/>
      <c r="P32" s="182"/>
      <c r="Q32" s="182"/>
      <c r="R32" s="192"/>
      <c r="S32" s="182"/>
      <c r="T32" s="182"/>
      <c r="U32" s="205">
        <v>0</v>
      </c>
    </row>
    <row r="33" spans="1:21" ht="12" customHeight="1" x14ac:dyDescent="0.2">
      <c r="A33" s="54"/>
      <c r="B33" s="181" t="s">
        <v>454</v>
      </c>
      <c r="C33" s="181"/>
      <c r="D33" s="181" t="s">
        <v>455</v>
      </c>
      <c r="E33" s="189">
        <v>1</v>
      </c>
      <c r="F33" s="189" t="s">
        <v>245</v>
      </c>
      <c r="G33" s="204">
        <v>164</v>
      </c>
      <c r="H33" s="55"/>
      <c r="I33" s="188"/>
      <c r="J33" s="182"/>
      <c r="K33" s="182"/>
      <c r="L33" s="182"/>
      <c r="M33" s="205">
        <v>0</v>
      </c>
      <c r="N33" s="60"/>
      <c r="O33" s="188"/>
      <c r="P33" s="182"/>
      <c r="Q33" s="182"/>
      <c r="R33" s="192"/>
      <c r="S33" s="182"/>
      <c r="T33" s="182"/>
      <c r="U33" s="205">
        <v>0</v>
      </c>
    </row>
    <row r="34" spans="1:21" ht="12" customHeight="1" x14ac:dyDescent="0.2">
      <c r="A34" s="54"/>
      <c r="B34" s="181" t="s">
        <v>456</v>
      </c>
      <c r="C34" s="181"/>
      <c r="D34" s="181" t="s">
        <v>457</v>
      </c>
      <c r="E34" s="189">
        <v>1</v>
      </c>
      <c r="F34" s="189" t="s">
        <v>245</v>
      </c>
      <c r="G34" s="204">
        <v>287</v>
      </c>
      <c r="H34" s="55"/>
      <c r="I34" s="188"/>
      <c r="J34" s="182"/>
      <c r="K34" s="182"/>
      <c r="L34" s="182"/>
      <c r="M34" s="205">
        <v>0</v>
      </c>
      <c r="N34" s="60"/>
      <c r="O34" s="188"/>
      <c r="P34" s="182"/>
      <c r="Q34" s="182"/>
      <c r="R34" s="192"/>
      <c r="S34" s="182"/>
      <c r="T34" s="182"/>
      <c r="U34" s="205">
        <v>0</v>
      </c>
    </row>
    <row r="35" spans="1:21" ht="12" customHeight="1" x14ac:dyDescent="0.2">
      <c r="A35" s="54"/>
      <c r="B35" s="181" t="s">
        <v>380</v>
      </c>
      <c r="C35" s="181"/>
      <c r="D35" s="181" t="s">
        <v>381</v>
      </c>
      <c r="E35" s="189">
        <v>1</v>
      </c>
      <c r="F35" s="189" t="s">
        <v>245</v>
      </c>
      <c r="G35" s="204">
        <v>552</v>
      </c>
      <c r="H35" s="55"/>
      <c r="I35" s="188"/>
      <c r="J35" s="182"/>
      <c r="K35" s="182"/>
      <c r="L35" s="182"/>
      <c r="M35" s="205">
        <v>0</v>
      </c>
      <c r="N35" s="60"/>
      <c r="O35" s="188"/>
      <c r="P35" s="182"/>
      <c r="Q35" s="182"/>
      <c r="R35" s="192"/>
      <c r="S35" s="182"/>
      <c r="T35" s="182"/>
      <c r="U35" s="205">
        <v>0</v>
      </c>
    </row>
    <row r="36" spans="1:21" ht="12" customHeight="1" x14ac:dyDescent="0.2">
      <c r="A36" s="54"/>
      <c r="B36" s="181" t="s">
        <v>458</v>
      </c>
      <c r="C36" s="181"/>
      <c r="D36" s="181" t="s">
        <v>459</v>
      </c>
      <c r="E36" s="189">
        <v>1</v>
      </c>
      <c r="F36" s="189" t="s">
        <v>245</v>
      </c>
      <c r="G36" s="204">
        <v>556</v>
      </c>
      <c r="H36" s="55"/>
      <c r="I36" s="188"/>
      <c r="J36" s="182"/>
      <c r="K36" s="182"/>
      <c r="L36" s="182"/>
      <c r="M36" s="205">
        <v>0</v>
      </c>
      <c r="N36" s="60"/>
      <c r="O36" s="54" t="s">
        <v>152</v>
      </c>
      <c r="P36" s="55" t="s">
        <v>153</v>
      </c>
      <c r="Q36" s="55"/>
      <c r="R36" s="100"/>
      <c r="S36" s="55"/>
      <c r="T36" s="55"/>
      <c r="U36" s="56"/>
    </row>
    <row r="37" spans="1:21" ht="12" customHeight="1" x14ac:dyDescent="0.2">
      <c r="A37" s="54"/>
      <c r="B37" s="181" t="s">
        <v>460</v>
      </c>
      <c r="C37" s="181"/>
      <c r="D37" s="181" t="s">
        <v>461</v>
      </c>
      <c r="E37" s="189">
        <v>1</v>
      </c>
      <c r="F37" s="189" t="s">
        <v>245</v>
      </c>
      <c r="G37" s="204">
        <v>294</v>
      </c>
      <c r="H37" s="55"/>
      <c r="I37" s="206"/>
      <c r="J37" s="182"/>
      <c r="K37" s="182"/>
      <c r="L37" s="182"/>
      <c r="M37" s="205">
        <v>0</v>
      </c>
      <c r="O37" s="188"/>
      <c r="P37" s="182"/>
      <c r="Q37" s="182"/>
      <c r="R37" s="192"/>
      <c r="S37" s="182"/>
      <c r="T37" s="182"/>
      <c r="U37" s="205">
        <v>0</v>
      </c>
    </row>
    <row r="38" spans="1:21" ht="12" customHeight="1" x14ac:dyDescent="0.2">
      <c r="A38" s="54"/>
      <c r="B38" s="181" t="s">
        <v>462</v>
      </c>
      <c r="C38" s="181"/>
      <c r="D38" s="181" t="s">
        <v>463</v>
      </c>
      <c r="E38" s="189">
        <v>1</v>
      </c>
      <c r="F38" s="189" t="s">
        <v>245</v>
      </c>
      <c r="G38" s="204">
        <v>471</v>
      </c>
      <c r="H38" s="55"/>
      <c r="I38" s="206"/>
      <c r="J38" s="182"/>
      <c r="K38" s="182"/>
      <c r="L38" s="182"/>
      <c r="M38" s="205">
        <v>0</v>
      </c>
      <c r="O38" s="188"/>
      <c r="P38" s="182"/>
      <c r="Q38" s="182"/>
      <c r="R38" s="192"/>
      <c r="S38" s="182"/>
      <c r="T38" s="182"/>
      <c r="U38" s="205">
        <v>0</v>
      </c>
    </row>
    <row r="39" spans="1:21" ht="12" customHeight="1" x14ac:dyDescent="0.2">
      <c r="A39" s="54"/>
      <c r="B39" s="181" t="s">
        <v>464</v>
      </c>
      <c r="C39" s="181"/>
      <c r="D39" s="181" t="s">
        <v>465</v>
      </c>
      <c r="E39" s="189">
        <v>1</v>
      </c>
      <c r="F39" s="189" t="s">
        <v>245</v>
      </c>
      <c r="G39" s="204">
        <v>4997</v>
      </c>
      <c r="H39" s="55"/>
      <c r="I39" s="206"/>
      <c r="J39" s="182"/>
      <c r="K39" s="182"/>
      <c r="L39" s="182"/>
      <c r="M39" s="205">
        <v>0</v>
      </c>
      <c r="O39" s="188"/>
      <c r="P39" s="182"/>
      <c r="Q39" s="182"/>
      <c r="R39" s="192"/>
      <c r="S39" s="182"/>
      <c r="T39" s="182"/>
      <c r="U39" s="205">
        <v>0</v>
      </c>
    </row>
    <row r="40" spans="1:21" ht="12" customHeight="1" x14ac:dyDescent="0.2">
      <c r="A40" s="54"/>
      <c r="B40" s="181" t="s">
        <v>634</v>
      </c>
      <c r="C40" s="181"/>
      <c r="D40" s="181" t="s">
        <v>635</v>
      </c>
      <c r="E40" s="189">
        <v>1</v>
      </c>
      <c r="F40" s="189" t="s">
        <v>245</v>
      </c>
      <c r="G40" s="204">
        <v>2595</v>
      </c>
      <c r="H40" s="55"/>
      <c r="I40" s="206"/>
      <c r="J40" s="182"/>
      <c r="K40" s="182"/>
      <c r="L40" s="182"/>
      <c r="M40" s="205">
        <v>0</v>
      </c>
      <c r="O40" s="188"/>
      <c r="P40" s="182"/>
      <c r="Q40" s="182"/>
      <c r="R40" s="192"/>
      <c r="S40" s="182"/>
      <c r="T40" s="182"/>
      <c r="U40" s="205">
        <v>0</v>
      </c>
    </row>
    <row r="41" spans="1:21" ht="12" customHeight="1" x14ac:dyDescent="0.2">
      <c r="A41" s="54"/>
      <c r="B41" s="181" t="s">
        <v>466</v>
      </c>
      <c r="C41" s="181"/>
      <c r="D41" s="181" t="s">
        <v>467</v>
      </c>
      <c r="E41" s="189">
        <v>1</v>
      </c>
      <c r="F41" s="189" t="s">
        <v>245</v>
      </c>
      <c r="G41" s="204">
        <v>4604</v>
      </c>
      <c r="H41" s="55"/>
      <c r="I41" s="188"/>
      <c r="J41" s="182"/>
      <c r="K41" s="182"/>
      <c r="L41" s="182"/>
      <c r="M41" s="205">
        <v>0</v>
      </c>
      <c r="N41" s="60"/>
      <c r="O41" s="188"/>
      <c r="P41" s="182"/>
      <c r="Q41" s="182"/>
      <c r="R41" s="192"/>
      <c r="S41" s="182"/>
      <c r="T41" s="182"/>
      <c r="U41" s="205">
        <v>0</v>
      </c>
    </row>
    <row r="42" spans="1:21" ht="12" customHeight="1" x14ac:dyDescent="0.2">
      <c r="A42" s="54"/>
      <c r="B42" s="181" t="s">
        <v>468</v>
      </c>
      <c r="C42" s="181"/>
      <c r="D42" s="181" t="s">
        <v>469</v>
      </c>
      <c r="E42" s="189">
        <v>1</v>
      </c>
      <c r="F42" s="189" t="s">
        <v>245</v>
      </c>
      <c r="G42" s="204">
        <v>542</v>
      </c>
      <c r="H42" s="55"/>
      <c r="I42" s="188"/>
      <c r="J42" s="182"/>
      <c r="K42" s="182"/>
      <c r="L42" s="182"/>
      <c r="M42" s="205">
        <v>0</v>
      </c>
      <c r="N42" s="66"/>
      <c r="O42" s="188"/>
      <c r="P42" s="182"/>
      <c r="Q42" s="182"/>
      <c r="R42" s="192"/>
      <c r="S42" s="182"/>
      <c r="T42" s="182"/>
      <c r="U42" s="205">
        <v>0</v>
      </c>
    </row>
    <row r="43" spans="1:21" ht="12" customHeight="1" x14ac:dyDescent="0.2">
      <c r="A43" s="54"/>
      <c r="B43" s="181" t="s">
        <v>470</v>
      </c>
      <c r="C43" s="181"/>
      <c r="D43" s="181" t="s">
        <v>406</v>
      </c>
      <c r="E43" s="189">
        <v>1</v>
      </c>
      <c r="F43" s="189" t="s">
        <v>245</v>
      </c>
      <c r="G43" s="204">
        <v>111</v>
      </c>
      <c r="H43" s="55"/>
      <c r="I43" s="84"/>
      <c r="J43" s="117" t="s">
        <v>237</v>
      </c>
      <c r="K43" s="88"/>
      <c r="L43" s="88"/>
      <c r="M43" s="105">
        <f>SUM(M22:M42)</f>
        <v>0</v>
      </c>
      <c r="N43" s="116"/>
      <c r="O43" s="188"/>
      <c r="P43" s="182"/>
      <c r="Q43" s="182"/>
      <c r="R43" s="192"/>
      <c r="S43" s="182"/>
      <c r="T43" s="182"/>
      <c r="U43" s="205">
        <v>0</v>
      </c>
    </row>
    <row r="44" spans="1:21" ht="12" customHeight="1" x14ac:dyDescent="0.2">
      <c r="A44" s="54"/>
      <c r="B44" s="181" t="s">
        <v>471</v>
      </c>
      <c r="C44" s="181"/>
      <c r="D44" s="181" t="s">
        <v>472</v>
      </c>
      <c r="E44" s="189">
        <v>1</v>
      </c>
      <c r="F44" s="189" t="s">
        <v>245</v>
      </c>
      <c r="G44" s="204">
        <v>714</v>
      </c>
      <c r="H44" s="55"/>
      <c r="I44" s="97" t="s">
        <v>148</v>
      </c>
      <c r="J44" s="55" t="s">
        <v>149</v>
      </c>
      <c r="K44" s="118"/>
      <c r="L44" s="119"/>
      <c r="M44" s="56"/>
      <c r="N44" s="116"/>
      <c r="O44" s="188"/>
      <c r="P44" s="182"/>
      <c r="Q44" s="182"/>
      <c r="R44" s="192"/>
      <c r="S44" s="182"/>
      <c r="T44" s="182"/>
      <c r="U44" s="205">
        <v>0</v>
      </c>
    </row>
    <row r="45" spans="1:21" ht="12" customHeight="1" x14ac:dyDescent="0.2">
      <c r="A45" s="54"/>
      <c r="B45" s="181" t="s">
        <v>382</v>
      </c>
      <c r="C45" s="181"/>
      <c r="D45" s="181" t="s">
        <v>473</v>
      </c>
      <c r="E45" s="189">
        <v>1</v>
      </c>
      <c r="F45" s="189" t="s">
        <v>245</v>
      </c>
      <c r="G45" s="204">
        <v>2359</v>
      </c>
      <c r="H45" s="55"/>
      <c r="I45" s="54" t="s">
        <v>150</v>
      </c>
      <c r="J45" s="55" t="s">
        <v>151</v>
      </c>
      <c r="K45" s="100"/>
      <c r="L45" s="55"/>
      <c r="M45" s="56"/>
      <c r="N45" s="116"/>
      <c r="O45" s="54" t="s">
        <v>154</v>
      </c>
      <c r="P45" s="55" t="s">
        <v>155</v>
      </c>
      <c r="Q45" s="55"/>
      <c r="R45" s="100"/>
      <c r="S45" s="55"/>
      <c r="T45" s="55"/>
      <c r="U45" s="56"/>
    </row>
    <row r="46" spans="1:21" ht="12" customHeight="1" x14ac:dyDescent="0.2">
      <c r="A46" s="54"/>
      <c r="B46" s="181" t="s">
        <v>474</v>
      </c>
      <c r="C46" s="181"/>
      <c r="D46" s="181" t="s">
        <v>475</v>
      </c>
      <c r="E46" s="189">
        <v>1</v>
      </c>
      <c r="F46" s="189" t="s">
        <v>245</v>
      </c>
      <c r="G46" s="204">
        <v>283</v>
      </c>
      <c r="H46" s="55"/>
      <c r="I46" s="188"/>
      <c r="J46" s="182"/>
      <c r="K46" s="192"/>
      <c r="L46" s="182"/>
      <c r="M46" s="205">
        <v>0</v>
      </c>
      <c r="N46" s="116"/>
      <c r="O46" s="188"/>
      <c r="P46" s="182"/>
      <c r="Q46" s="182"/>
      <c r="R46" s="192"/>
      <c r="S46" s="182"/>
      <c r="T46" s="182"/>
      <c r="U46" s="205">
        <v>0</v>
      </c>
    </row>
    <row r="47" spans="1:21" ht="12" customHeight="1" x14ac:dyDescent="0.2">
      <c r="A47" s="54"/>
      <c r="B47" s="181" t="s">
        <v>636</v>
      </c>
      <c r="C47" s="181"/>
      <c r="D47" s="181" t="s">
        <v>637</v>
      </c>
      <c r="E47" s="189">
        <v>1</v>
      </c>
      <c r="F47" s="189" t="s">
        <v>245</v>
      </c>
      <c r="G47" s="204">
        <v>1264</v>
      </c>
      <c r="H47" s="55"/>
      <c r="I47" s="188"/>
      <c r="J47" s="182"/>
      <c r="K47" s="192"/>
      <c r="L47" s="182"/>
      <c r="M47" s="205">
        <v>0</v>
      </c>
      <c r="N47" s="116"/>
      <c r="O47" s="188"/>
      <c r="P47" s="182"/>
      <c r="Q47" s="182"/>
      <c r="R47" s="192"/>
      <c r="S47" s="182"/>
      <c r="T47" s="182"/>
      <c r="U47" s="205">
        <v>0</v>
      </c>
    </row>
    <row r="48" spans="1:21" ht="12" customHeight="1" x14ac:dyDescent="0.2">
      <c r="A48" s="54"/>
      <c r="B48" s="181" t="s">
        <v>610</v>
      </c>
      <c r="C48" s="181"/>
      <c r="D48" s="181" t="s">
        <v>611</v>
      </c>
      <c r="E48" s="189">
        <v>1</v>
      </c>
      <c r="F48" s="189" t="s">
        <v>245</v>
      </c>
      <c r="G48" s="204">
        <v>797</v>
      </c>
      <c r="H48" s="55"/>
      <c r="I48" s="188"/>
      <c r="J48" s="182"/>
      <c r="K48" s="192"/>
      <c r="L48" s="182"/>
      <c r="M48" s="205">
        <v>0</v>
      </c>
      <c r="N48" s="116"/>
      <c r="O48" s="188"/>
      <c r="P48" s="182"/>
      <c r="Q48" s="182"/>
      <c r="R48" s="192"/>
      <c r="S48" s="182"/>
      <c r="T48" s="182"/>
      <c r="U48" s="205">
        <v>0</v>
      </c>
    </row>
    <row r="49" spans="1:21" ht="12" customHeight="1" x14ac:dyDescent="0.2">
      <c r="A49" s="54"/>
      <c r="B49" s="181" t="s">
        <v>612</v>
      </c>
      <c r="C49" s="181"/>
      <c r="D49" s="181" t="s">
        <v>613</v>
      </c>
      <c r="E49" s="189">
        <v>1</v>
      </c>
      <c r="F49" s="189" t="s">
        <v>245</v>
      </c>
      <c r="G49" s="204">
        <v>471</v>
      </c>
      <c r="H49" s="55"/>
      <c r="I49" s="188"/>
      <c r="J49" s="182"/>
      <c r="K49" s="192"/>
      <c r="L49" s="182"/>
      <c r="M49" s="205">
        <v>0</v>
      </c>
      <c r="N49" s="116"/>
      <c r="O49" s="188"/>
      <c r="P49" s="182"/>
      <c r="Q49" s="182"/>
      <c r="R49" s="192"/>
      <c r="S49" s="182"/>
      <c r="T49" s="182"/>
      <c r="U49" s="205">
        <v>0</v>
      </c>
    </row>
    <row r="50" spans="1:21" ht="12" customHeight="1" x14ac:dyDescent="0.2">
      <c r="A50" s="54"/>
      <c r="B50" s="181" t="s">
        <v>614</v>
      </c>
      <c r="C50" s="181"/>
      <c r="D50" s="181" t="s">
        <v>615</v>
      </c>
      <c r="E50" s="189">
        <v>1</v>
      </c>
      <c r="F50" s="189" t="s">
        <v>245</v>
      </c>
      <c r="G50" s="204">
        <v>1618</v>
      </c>
      <c r="H50" s="55"/>
      <c r="I50" s="188"/>
      <c r="J50" s="182"/>
      <c r="K50" s="192"/>
      <c r="L50" s="182"/>
      <c r="M50" s="205">
        <v>0</v>
      </c>
      <c r="N50" s="116"/>
      <c r="O50" s="188"/>
      <c r="P50" s="182"/>
      <c r="Q50" s="182"/>
      <c r="R50" s="192"/>
      <c r="S50" s="182"/>
      <c r="T50" s="182"/>
      <c r="U50" s="205">
        <v>0</v>
      </c>
    </row>
    <row r="51" spans="1:21" ht="12" customHeight="1" x14ac:dyDescent="0.2">
      <c r="A51" s="54"/>
      <c r="B51" s="181" t="s">
        <v>476</v>
      </c>
      <c r="C51" s="181"/>
      <c r="D51" s="181" t="s">
        <v>477</v>
      </c>
      <c r="E51" s="189">
        <v>1</v>
      </c>
      <c r="F51" s="189" t="s">
        <v>245</v>
      </c>
      <c r="G51" s="204">
        <v>568</v>
      </c>
      <c r="H51" s="55"/>
      <c r="I51" s="188"/>
      <c r="J51" s="182"/>
      <c r="K51" s="192"/>
      <c r="L51" s="182"/>
      <c r="M51" s="205">
        <v>0</v>
      </c>
      <c r="N51" s="116"/>
      <c r="O51" s="188"/>
      <c r="P51" s="182"/>
      <c r="Q51" s="182"/>
      <c r="R51" s="192"/>
      <c r="S51" s="182"/>
      <c r="T51" s="182"/>
      <c r="U51" s="205">
        <v>0</v>
      </c>
    </row>
    <row r="52" spans="1:21" ht="12" customHeight="1" x14ac:dyDescent="0.2">
      <c r="A52" s="54"/>
      <c r="B52" s="181" t="s">
        <v>478</v>
      </c>
      <c r="C52" s="181"/>
      <c r="D52" s="181" t="s">
        <v>479</v>
      </c>
      <c r="E52" s="189">
        <v>1</v>
      </c>
      <c r="F52" s="189" t="s">
        <v>245</v>
      </c>
      <c r="G52" s="204">
        <v>2462</v>
      </c>
      <c r="H52" s="55"/>
      <c r="I52" s="188"/>
      <c r="J52" s="182"/>
      <c r="K52" s="192"/>
      <c r="L52" s="182"/>
      <c r="M52" s="205">
        <v>0</v>
      </c>
      <c r="N52" s="116"/>
      <c r="O52" s="188"/>
      <c r="P52" s="182"/>
      <c r="Q52" s="182"/>
      <c r="R52" s="192"/>
      <c r="S52" s="182"/>
      <c r="T52" s="182"/>
      <c r="U52" s="205">
        <v>0</v>
      </c>
    </row>
    <row r="53" spans="1:21" ht="12" customHeight="1" x14ac:dyDescent="0.2">
      <c r="A53" s="54"/>
      <c r="B53" s="181" t="s">
        <v>358</v>
      </c>
      <c r="C53" s="181"/>
      <c r="D53" s="181" t="s">
        <v>480</v>
      </c>
      <c r="E53" s="189">
        <v>1</v>
      </c>
      <c r="F53" s="189" t="s">
        <v>245</v>
      </c>
      <c r="G53" s="204">
        <v>164</v>
      </c>
      <c r="H53" s="55"/>
      <c r="I53" s="188"/>
      <c r="J53" s="182"/>
      <c r="K53" s="192"/>
      <c r="L53" s="182"/>
      <c r="M53" s="205">
        <v>0</v>
      </c>
      <c r="N53" s="116"/>
      <c r="O53" s="188"/>
      <c r="P53" s="182"/>
      <c r="Q53" s="182"/>
      <c r="R53" s="192"/>
      <c r="S53" s="182"/>
      <c r="T53" s="182"/>
      <c r="U53" s="205">
        <v>0</v>
      </c>
    </row>
    <row r="54" spans="1:21" ht="12" customHeight="1" x14ac:dyDescent="0.2">
      <c r="A54" s="54"/>
      <c r="B54" s="181" t="s">
        <v>481</v>
      </c>
      <c r="C54" s="181"/>
      <c r="D54" s="181" t="s">
        <v>482</v>
      </c>
      <c r="E54" s="189">
        <v>1</v>
      </c>
      <c r="F54" s="189" t="s">
        <v>245</v>
      </c>
      <c r="G54" s="204">
        <v>187</v>
      </c>
      <c r="H54" s="55"/>
      <c r="I54" s="54" t="s">
        <v>152</v>
      </c>
      <c r="J54" s="55" t="s">
        <v>153</v>
      </c>
      <c r="K54" s="100"/>
      <c r="L54" s="55"/>
      <c r="M54" s="56"/>
      <c r="N54" s="116"/>
      <c r="O54" s="54" t="s">
        <v>156</v>
      </c>
      <c r="P54" s="55" t="s">
        <v>157</v>
      </c>
      <c r="Q54" s="55"/>
      <c r="R54" s="100"/>
      <c r="S54" s="55"/>
      <c r="T54" s="55"/>
      <c r="U54" s="56"/>
    </row>
    <row r="55" spans="1:21" ht="12" customHeight="1" x14ac:dyDescent="0.2">
      <c r="A55" s="54"/>
      <c r="B55" s="181" t="s">
        <v>387</v>
      </c>
      <c r="C55" s="181"/>
      <c r="D55" s="181" t="s">
        <v>388</v>
      </c>
      <c r="E55" s="189">
        <v>1</v>
      </c>
      <c r="F55" s="189" t="s">
        <v>245</v>
      </c>
      <c r="G55" s="204">
        <v>48</v>
      </c>
      <c r="H55" s="55"/>
      <c r="I55" s="188"/>
      <c r="J55" s="182"/>
      <c r="K55" s="192"/>
      <c r="L55" s="182"/>
      <c r="M55" s="205">
        <v>0</v>
      </c>
      <c r="N55" s="116"/>
      <c r="O55" s="188"/>
      <c r="P55" s="182"/>
      <c r="Q55" s="182"/>
      <c r="R55" s="192"/>
      <c r="S55" s="182"/>
      <c r="T55" s="182"/>
      <c r="U55" s="205">
        <v>0</v>
      </c>
    </row>
    <row r="56" spans="1:21" ht="12" customHeight="1" x14ac:dyDescent="0.2">
      <c r="A56" s="54"/>
      <c r="B56" s="181" t="s">
        <v>483</v>
      </c>
      <c r="C56" s="181"/>
      <c r="D56" s="181" t="s">
        <v>484</v>
      </c>
      <c r="E56" s="189">
        <v>1</v>
      </c>
      <c r="F56" s="189" t="s">
        <v>245</v>
      </c>
      <c r="G56" s="204">
        <v>542</v>
      </c>
      <c r="H56" s="55"/>
      <c r="I56" s="188"/>
      <c r="J56" s="182" t="s">
        <v>796</v>
      </c>
      <c r="K56" s="192"/>
      <c r="L56" s="182"/>
      <c r="M56" s="338">
        <f>J57*0.8</f>
        <v>33600</v>
      </c>
      <c r="N56" s="116"/>
      <c r="O56" s="188"/>
      <c r="P56" s="182"/>
      <c r="Q56" s="182"/>
      <c r="R56" s="192"/>
      <c r="S56" s="182"/>
      <c r="T56" s="182"/>
      <c r="U56" s="205">
        <v>0</v>
      </c>
    </row>
    <row r="57" spans="1:21" ht="12" customHeight="1" x14ac:dyDescent="0.2">
      <c r="A57" s="54"/>
      <c r="B57" s="181" t="s">
        <v>485</v>
      </c>
      <c r="C57" s="181"/>
      <c r="D57" s="181" t="s">
        <v>486</v>
      </c>
      <c r="E57" s="189">
        <v>1</v>
      </c>
      <c r="F57" s="189" t="s">
        <v>245</v>
      </c>
      <c r="G57" s="204">
        <v>636</v>
      </c>
      <c r="H57" s="55"/>
      <c r="I57" s="188"/>
      <c r="J57" s="337">
        <v>42000</v>
      </c>
      <c r="K57" s="192"/>
      <c r="L57" s="182"/>
      <c r="M57" s="205">
        <v>0</v>
      </c>
      <c r="N57" s="116"/>
      <c r="O57" s="188"/>
      <c r="P57" s="182"/>
      <c r="Q57" s="182"/>
      <c r="R57" s="192"/>
      <c r="S57" s="182"/>
      <c r="T57" s="182"/>
      <c r="U57" s="205">
        <v>0</v>
      </c>
    </row>
    <row r="58" spans="1:21" ht="12" customHeight="1" x14ac:dyDescent="0.2">
      <c r="A58" s="54"/>
      <c r="B58" s="181" t="s">
        <v>487</v>
      </c>
      <c r="C58" s="181"/>
      <c r="D58" s="181" t="s">
        <v>488</v>
      </c>
      <c r="E58" s="189">
        <v>1</v>
      </c>
      <c r="F58" s="189" t="s">
        <v>245</v>
      </c>
      <c r="G58" s="204">
        <v>315</v>
      </c>
      <c r="H58" s="55"/>
      <c r="I58" s="188"/>
      <c r="J58" s="336"/>
      <c r="K58" s="192"/>
      <c r="L58" s="182"/>
      <c r="M58" s="205">
        <v>0</v>
      </c>
      <c r="N58" s="116"/>
      <c r="O58" s="188"/>
      <c r="P58" s="182"/>
      <c r="Q58" s="182"/>
      <c r="R58" s="192"/>
      <c r="S58" s="182"/>
      <c r="T58" s="182"/>
      <c r="U58" s="205">
        <v>0</v>
      </c>
    </row>
    <row r="59" spans="1:21" ht="12" customHeight="1" x14ac:dyDescent="0.2">
      <c r="A59" s="54"/>
      <c r="B59" s="181" t="s">
        <v>557</v>
      </c>
      <c r="C59" s="181"/>
      <c r="D59" s="181" t="s">
        <v>558</v>
      </c>
      <c r="E59" s="189">
        <v>1</v>
      </c>
      <c r="F59" s="189" t="s">
        <v>245</v>
      </c>
      <c r="G59" s="204">
        <v>666</v>
      </c>
      <c r="H59" s="55"/>
      <c r="I59" s="188"/>
      <c r="J59" s="336"/>
      <c r="K59" s="192"/>
      <c r="L59" s="182"/>
      <c r="M59" s="205">
        <v>0</v>
      </c>
      <c r="N59" s="116"/>
      <c r="O59" s="188"/>
      <c r="P59" s="182"/>
      <c r="Q59" s="182"/>
      <c r="R59" s="192"/>
      <c r="S59" s="182"/>
      <c r="T59" s="182"/>
      <c r="U59" s="205">
        <v>0</v>
      </c>
    </row>
    <row r="60" spans="1:21" ht="12" customHeight="1" x14ac:dyDescent="0.2">
      <c r="A60" s="54"/>
      <c r="B60" s="181" t="s">
        <v>489</v>
      </c>
      <c r="C60" s="181"/>
      <c r="D60" s="181" t="s">
        <v>490</v>
      </c>
      <c r="E60" s="189">
        <v>1</v>
      </c>
      <c r="F60" s="189" t="s">
        <v>245</v>
      </c>
      <c r="G60" s="204">
        <v>426</v>
      </c>
      <c r="H60" s="55"/>
      <c r="I60" s="188"/>
      <c r="J60" s="182"/>
      <c r="K60" s="192"/>
      <c r="L60" s="182"/>
      <c r="M60" s="205">
        <v>0</v>
      </c>
      <c r="N60" s="116"/>
      <c r="O60" s="188"/>
      <c r="P60" s="182"/>
      <c r="Q60" s="182"/>
      <c r="R60" s="192"/>
      <c r="S60" s="182"/>
      <c r="T60" s="182"/>
      <c r="U60" s="205">
        <v>0</v>
      </c>
    </row>
    <row r="61" spans="1:21" ht="12" customHeight="1" x14ac:dyDescent="0.2">
      <c r="A61" s="54"/>
      <c r="B61" s="181" t="s">
        <v>491</v>
      </c>
      <c r="C61" s="181"/>
      <c r="D61" s="181" t="s">
        <v>492</v>
      </c>
      <c r="E61" s="189">
        <v>1</v>
      </c>
      <c r="F61" s="189" t="s">
        <v>245</v>
      </c>
      <c r="G61" s="204">
        <v>1420</v>
      </c>
      <c r="H61" s="55"/>
      <c r="I61" s="188"/>
      <c r="J61" s="182"/>
      <c r="K61" s="192"/>
      <c r="L61" s="182"/>
      <c r="M61" s="205">
        <v>0</v>
      </c>
      <c r="N61" s="116"/>
      <c r="O61" s="188"/>
      <c r="P61" s="182"/>
      <c r="Q61" s="182"/>
      <c r="R61" s="192"/>
      <c r="S61" s="182"/>
      <c r="T61" s="182"/>
      <c r="U61" s="205">
        <v>0</v>
      </c>
    </row>
    <row r="62" spans="1:21" ht="12" customHeight="1" x14ac:dyDescent="0.2">
      <c r="A62" s="54"/>
      <c r="B62" s="181" t="s">
        <v>493</v>
      </c>
      <c r="C62" s="181"/>
      <c r="D62" s="181" t="s">
        <v>494</v>
      </c>
      <c r="E62" s="189">
        <v>1</v>
      </c>
      <c r="F62" s="189" t="s">
        <v>245</v>
      </c>
      <c r="G62" s="204">
        <v>2475</v>
      </c>
      <c r="H62" s="55"/>
      <c r="I62" s="188"/>
      <c r="J62" s="182"/>
      <c r="K62" s="192"/>
      <c r="L62" s="182"/>
      <c r="M62" s="205">
        <v>0</v>
      </c>
      <c r="N62" s="116"/>
      <c r="O62" s="188"/>
      <c r="P62" s="182"/>
      <c r="Q62" s="182"/>
      <c r="R62" s="192"/>
      <c r="S62" s="182"/>
      <c r="T62" s="182"/>
      <c r="U62" s="205">
        <v>0</v>
      </c>
    </row>
    <row r="63" spans="1:21" ht="12" customHeight="1" x14ac:dyDescent="0.2">
      <c r="A63" s="54"/>
      <c r="B63" s="181" t="s">
        <v>495</v>
      </c>
      <c r="C63" s="181"/>
      <c r="D63" s="181" t="s">
        <v>496</v>
      </c>
      <c r="E63" s="189">
        <v>1</v>
      </c>
      <c r="F63" s="189" t="s">
        <v>245</v>
      </c>
      <c r="G63" s="204">
        <v>9431</v>
      </c>
      <c r="H63" s="55"/>
      <c r="I63" s="54" t="s">
        <v>154</v>
      </c>
      <c r="J63" s="55" t="s">
        <v>155</v>
      </c>
      <c r="K63" s="100"/>
      <c r="L63" s="55"/>
      <c r="M63" s="56"/>
      <c r="N63" s="116"/>
      <c r="O63" s="54" t="s">
        <v>158</v>
      </c>
      <c r="P63" s="55" t="s">
        <v>159</v>
      </c>
      <c r="Q63" s="55"/>
      <c r="R63" s="100"/>
      <c r="S63" s="55"/>
      <c r="T63" s="55"/>
      <c r="U63" s="56"/>
    </row>
    <row r="64" spans="1:21" ht="12" customHeight="1" x14ac:dyDescent="0.2">
      <c r="A64" s="54"/>
      <c r="B64" s="181" t="s">
        <v>389</v>
      </c>
      <c r="C64" s="181"/>
      <c r="D64" s="181" t="s">
        <v>497</v>
      </c>
      <c r="E64" s="189">
        <v>1</v>
      </c>
      <c r="F64" s="189" t="s">
        <v>245</v>
      </c>
      <c r="G64" s="204">
        <v>430</v>
      </c>
      <c r="H64" s="55"/>
      <c r="I64" s="188"/>
      <c r="J64" s="182"/>
      <c r="K64" s="192"/>
      <c r="L64" s="182"/>
      <c r="M64" s="205">
        <v>0</v>
      </c>
      <c r="N64" s="55"/>
      <c r="O64" s="188"/>
      <c r="P64" s="182"/>
      <c r="Q64" s="182"/>
      <c r="R64" s="192"/>
      <c r="S64" s="182"/>
      <c r="T64" s="182"/>
      <c r="U64" s="205">
        <v>0</v>
      </c>
    </row>
    <row r="65" spans="1:21" ht="12" customHeight="1" x14ac:dyDescent="0.2">
      <c r="A65" s="54"/>
      <c r="B65" s="181" t="s">
        <v>498</v>
      </c>
      <c r="C65" s="181"/>
      <c r="D65" s="181" t="s">
        <v>401</v>
      </c>
      <c r="E65" s="189">
        <v>1</v>
      </c>
      <c r="F65" s="189" t="s">
        <v>245</v>
      </c>
      <c r="G65" s="204">
        <v>741</v>
      </c>
      <c r="H65" s="55"/>
      <c r="I65" s="188"/>
      <c r="J65" s="182"/>
      <c r="K65" s="192"/>
      <c r="L65" s="182"/>
      <c r="M65" s="205">
        <v>0</v>
      </c>
      <c r="N65" s="55"/>
      <c r="O65" s="188"/>
      <c r="P65" s="182"/>
      <c r="Q65" s="182"/>
      <c r="R65" s="192"/>
      <c r="S65" s="182"/>
      <c r="T65" s="182"/>
      <c r="U65" s="205">
        <v>0</v>
      </c>
    </row>
    <row r="66" spans="1:21" ht="12" customHeight="1" x14ac:dyDescent="0.2">
      <c r="A66" s="54"/>
      <c r="B66" s="181" t="s">
        <v>390</v>
      </c>
      <c r="C66" s="181"/>
      <c r="D66" s="181" t="s">
        <v>391</v>
      </c>
      <c r="E66" s="189">
        <v>1</v>
      </c>
      <c r="F66" s="189" t="s">
        <v>245</v>
      </c>
      <c r="G66" s="204">
        <v>96</v>
      </c>
      <c r="H66" s="55"/>
      <c r="I66" s="188"/>
      <c r="J66" s="182"/>
      <c r="K66" s="192"/>
      <c r="L66" s="182"/>
      <c r="M66" s="205">
        <v>0</v>
      </c>
      <c r="N66" s="55"/>
      <c r="O66" s="188"/>
      <c r="P66" s="182"/>
      <c r="Q66" s="182"/>
      <c r="R66" s="192"/>
      <c r="S66" s="182"/>
      <c r="T66" s="182"/>
      <c r="U66" s="205">
        <v>0</v>
      </c>
    </row>
    <row r="67" spans="1:21" ht="12" customHeight="1" x14ac:dyDescent="0.2">
      <c r="A67" s="54"/>
      <c r="B67" s="181" t="s">
        <v>499</v>
      </c>
      <c r="C67" s="181"/>
      <c r="D67" s="181" t="s">
        <v>500</v>
      </c>
      <c r="E67" s="189">
        <v>1</v>
      </c>
      <c r="F67" s="189" t="s">
        <v>245</v>
      </c>
      <c r="G67" s="204">
        <v>0</v>
      </c>
      <c r="H67" s="55"/>
      <c r="I67" s="188"/>
      <c r="J67" s="182"/>
      <c r="K67" s="192"/>
      <c r="L67" s="182"/>
      <c r="M67" s="205">
        <v>0</v>
      </c>
      <c r="N67" s="55"/>
      <c r="O67" s="188"/>
      <c r="P67" s="182"/>
      <c r="Q67" s="182"/>
      <c r="R67" s="192"/>
      <c r="S67" s="182"/>
      <c r="T67" s="182"/>
      <c r="U67" s="205">
        <v>0</v>
      </c>
    </row>
    <row r="68" spans="1:21" ht="12" customHeight="1" x14ac:dyDescent="0.2">
      <c r="A68" s="54"/>
      <c r="B68" s="181" t="s">
        <v>383</v>
      </c>
      <c r="C68" s="181"/>
      <c r="D68" s="181" t="s">
        <v>501</v>
      </c>
      <c r="E68" s="189">
        <v>1</v>
      </c>
      <c r="F68" s="189" t="s">
        <v>245</v>
      </c>
      <c r="G68" s="204">
        <v>101</v>
      </c>
      <c r="H68" s="55"/>
      <c r="I68" s="188"/>
      <c r="J68" s="182"/>
      <c r="K68" s="192"/>
      <c r="L68" s="182"/>
      <c r="M68" s="205">
        <v>0</v>
      </c>
      <c r="O68" s="188"/>
      <c r="P68" s="182"/>
      <c r="Q68" s="182"/>
      <c r="R68" s="192"/>
      <c r="S68" s="182"/>
      <c r="T68" s="182"/>
      <c r="U68" s="205">
        <v>0</v>
      </c>
    </row>
    <row r="69" spans="1:21" ht="12" customHeight="1" x14ac:dyDescent="0.2">
      <c r="A69" s="54"/>
      <c r="B69" s="181" t="s">
        <v>392</v>
      </c>
      <c r="C69" s="181"/>
      <c r="D69" s="181" t="s">
        <v>363</v>
      </c>
      <c r="E69" s="189">
        <v>1</v>
      </c>
      <c r="F69" s="189" t="s">
        <v>245</v>
      </c>
      <c r="G69" s="204">
        <v>1263</v>
      </c>
      <c r="H69" s="55"/>
      <c r="I69" s="188"/>
      <c r="J69" s="182"/>
      <c r="K69" s="192"/>
      <c r="L69" s="182"/>
      <c r="M69" s="205">
        <v>0</v>
      </c>
      <c r="O69" s="188"/>
      <c r="P69" s="182"/>
      <c r="Q69" s="182"/>
      <c r="R69" s="192"/>
      <c r="S69" s="182"/>
      <c r="T69" s="182"/>
      <c r="U69" s="205">
        <v>0</v>
      </c>
    </row>
    <row r="70" spans="1:21" ht="12" customHeight="1" x14ac:dyDescent="0.2">
      <c r="A70" s="54"/>
      <c r="B70" s="181" t="s">
        <v>357</v>
      </c>
      <c r="C70" s="181"/>
      <c r="D70" s="181" t="s">
        <v>502</v>
      </c>
      <c r="E70" s="189">
        <v>1</v>
      </c>
      <c r="F70" s="189" t="s">
        <v>245</v>
      </c>
      <c r="G70" s="204">
        <v>562</v>
      </c>
      <c r="H70" s="55"/>
      <c r="I70" s="188"/>
      <c r="J70" s="182"/>
      <c r="K70" s="192"/>
      <c r="L70" s="182"/>
      <c r="M70" s="205">
        <v>0</v>
      </c>
      <c r="O70" s="188"/>
      <c r="P70" s="182"/>
      <c r="Q70" s="182"/>
      <c r="R70" s="192"/>
      <c r="S70" s="182"/>
      <c r="T70" s="182"/>
      <c r="U70" s="205">
        <v>0</v>
      </c>
    </row>
    <row r="71" spans="1:21" ht="12" customHeight="1" x14ac:dyDescent="0.2">
      <c r="A71" s="54"/>
      <c r="B71" s="181"/>
      <c r="C71" s="181"/>
      <c r="D71" s="181"/>
      <c r="E71" s="189"/>
      <c r="F71" s="189"/>
      <c r="G71" s="204">
        <v>0</v>
      </c>
      <c r="H71" s="55"/>
      <c r="I71" s="188"/>
      <c r="J71" s="182"/>
      <c r="K71" s="192"/>
      <c r="L71" s="182"/>
      <c r="M71" s="205">
        <v>0</v>
      </c>
      <c r="O71" s="187"/>
      <c r="P71" s="190"/>
      <c r="Q71" s="190"/>
      <c r="R71" s="190"/>
      <c r="S71" s="190"/>
      <c r="T71" s="182"/>
      <c r="U71" s="205">
        <v>0</v>
      </c>
    </row>
    <row r="72" spans="1:21" ht="12" customHeight="1" x14ac:dyDescent="0.2">
      <c r="A72" s="54"/>
      <c r="B72" s="181"/>
      <c r="C72" s="181"/>
      <c r="D72" s="181"/>
      <c r="E72" s="189"/>
      <c r="F72" s="189"/>
      <c r="G72" s="204">
        <v>0</v>
      </c>
      <c r="H72" s="55"/>
      <c r="I72" s="54" t="s">
        <v>156</v>
      </c>
      <c r="J72" s="55" t="s">
        <v>157</v>
      </c>
      <c r="K72" s="100"/>
      <c r="L72" s="119"/>
      <c r="M72" s="56"/>
      <c r="N72" s="116"/>
      <c r="O72" s="138"/>
      <c r="P72" s="117" t="s">
        <v>160</v>
      </c>
      <c r="Q72" s="117"/>
      <c r="R72" s="117"/>
      <c r="S72" s="117"/>
      <c r="T72" s="88"/>
      <c r="U72" s="105">
        <f>SUM(U28:U71)</f>
        <v>0</v>
      </c>
    </row>
    <row r="73" spans="1:21" ht="12" customHeight="1" x14ac:dyDescent="0.2">
      <c r="A73" s="54"/>
      <c r="B73" s="181"/>
      <c r="C73" s="181"/>
      <c r="D73" s="181"/>
      <c r="E73" s="189"/>
      <c r="F73" s="189"/>
      <c r="G73" s="204">
        <v>0</v>
      </c>
      <c r="H73" s="55"/>
      <c r="I73" s="209"/>
      <c r="J73" s="182"/>
      <c r="K73" s="210"/>
      <c r="L73" s="211"/>
      <c r="M73" s="212">
        <v>0</v>
      </c>
      <c r="N73" s="122"/>
      <c r="O73" s="97" t="s">
        <v>161</v>
      </c>
      <c r="P73" s="123" t="s">
        <v>162</v>
      </c>
      <c r="Q73" s="121"/>
      <c r="R73" s="100"/>
      <c r="S73" s="55"/>
      <c r="T73" s="55"/>
      <c r="U73" s="56"/>
    </row>
    <row r="74" spans="1:21" ht="12" customHeight="1" x14ac:dyDescent="0.2">
      <c r="A74" s="54"/>
      <c r="B74" s="181"/>
      <c r="C74" s="181"/>
      <c r="D74" s="181"/>
      <c r="E74" s="189"/>
      <c r="F74" s="189"/>
      <c r="G74" s="204">
        <v>0</v>
      </c>
      <c r="H74" s="55"/>
      <c r="I74" s="188"/>
      <c r="J74" s="182"/>
      <c r="K74" s="192"/>
      <c r="L74" s="213"/>
      <c r="M74" s="212">
        <v>0</v>
      </c>
      <c r="N74" s="116"/>
      <c r="O74" s="124" t="s">
        <v>163</v>
      </c>
      <c r="P74" s="125" t="s">
        <v>164</v>
      </c>
      <c r="Q74" s="121"/>
      <c r="R74" s="100"/>
      <c r="S74" s="55"/>
      <c r="T74" s="55"/>
      <c r="U74" s="56"/>
    </row>
    <row r="75" spans="1:21" ht="12" customHeight="1" x14ac:dyDescent="0.2">
      <c r="A75" s="54"/>
      <c r="B75" s="181"/>
      <c r="C75" s="181"/>
      <c r="D75" s="181"/>
      <c r="E75" s="189"/>
      <c r="F75" s="189"/>
      <c r="G75" s="204">
        <v>0</v>
      </c>
      <c r="H75" s="55"/>
      <c r="I75" s="188"/>
      <c r="J75" s="182"/>
      <c r="K75" s="192"/>
      <c r="L75" s="213"/>
      <c r="M75" s="212">
        <v>0</v>
      </c>
      <c r="N75" s="116"/>
      <c r="O75" s="220"/>
      <c r="P75" s="185"/>
      <c r="Q75" s="190"/>
      <c r="R75" s="192"/>
      <c r="S75" s="182"/>
      <c r="T75" s="182"/>
      <c r="U75" s="205">
        <v>0</v>
      </c>
    </row>
    <row r="76" spans="1:21" ht="12" customHeight="1" x14ac:dyDescent="0.2">
      <c r="A76" s="54"/>
      <c r="B76" s="181"/>
      <c r="C76" s="181"/>
      <c r="D76" s="181"/>
      <c r="E76" s="189"/>
      <c r="F76" s="189"/>
      <c r="G76" s="204">
        <v>0</v>
      </c>
      <c r="H76" s="55"/>
      <c r="I76" s="188"/>
      <c r="J76" s="182"/>
      <c r="K76" s="192"/>
      <c r="L76" s="213"/>
      <c r="M76" s="212">
        <v>0</v>
      </c>
      <c r="N76" s="116"/>
      <c r="O76" s="220"/>
      <c r="P76" s="185"/>
      <c r="Q76" s="190"/>
      <c r="R76" s="192"/>
      <c r="S76" s="182"/>
      <c r="T76" s="182"/>
      <c r="U76" s="205">
        <v>0</v>
      </c>
    </row>
    <row r="77" spans="1:21" ht="12" customHeight="1" x14ac:dyDescent="0.2">
      <c r="A77" s="54"/>
      <c r="B77" s="181"/>
      <c r="C77" s="181"/>
      <c r="D77" s="181"/>
      <c r="E77" s="189"/>
      <c r="F77" s="189"/>
      <c r="G77" s="204">
        <v>0</v>
      </c>
      <c r="H77" s="55"/>
      <c r="I77" s="188"/>
      <c r="J77" s="182"/>
      <c r="K77" s="192"/>
      <c r="L77" s="213"/>
      <c r="M77" s="212">
        <v>0</v>
      </c>
      <c r="N77" s="116"/>
      <c r="O77" s="220"/>
      <c r="P77" s="185"/>
      <c r="Q77" s="190"/>
      <c r="R77" s="192"/>
      <c r="S77" s="182"/>
      <c r="T77" s="182"/>
      <c r="U77" s="205">
        <v>0</v>
      </c>
    </row>
    <row r="78" spans="1:21" ht="12" customHeight="1" x14ac:dyDescent="0.2">
      <c r="A78" s="54"/>
      <c r="B78" s="181"/>
      <c r="C78" s="181"/>
      <c r="D78" s="181"/>
      <c r="E78" s="189"/>
      <c r="F78" s="189"/>
      <c r="G78" s="204">
        <v>0</v>
      </c>
      <c r="H78" s="55"/>
      <c r="I78" s="188"/>
      <c r="J78" s="182"/>
      <c r="K78" s="192"/>
      <c r="L78" s="213"/>
      <c r="M78" s="212">
        <v>0</v>
      </c>
      <c r="N78" s="116"/>
      <c r="O78" s="220"/>
      <c r="P78" s="185"/>
      <c r="Q78" s="190"/>
      <c r="R78" s="192"/>
      <c r="S78" s="182"/>
      <c r="T78" s="182"/>
      <c r="U78" s="205">
        <v>0</v>
      </c>
    </row>
    <row r="79" spans="1:21" ht="12" customHeight="1" x14ac:dyDescent="0.2">
      <c r="A79" s="54"/>
      <c r="B79" s="181"/>
      <c r="C79" s="181"/>
      <c r="D79" s="181"/>
      <c r="E79" s="189"/>
      <c r="F79" s="189"/>
      <c r="G79" s="204">
        <v>0</v>
      </c>
      <c r="H79" s="55"/>
      <c r="I79" s="188"/>
      <c r="J79" s="182"/>
      <c r="K79" s="192"/>
      <c r="L79" s="211"/>
      <c r="M79" s="212">
        <v>0</v>
      </c>
      <c r="N79" s="116"/>
      <c r="O79" s="219"/>
      <c r="P79" s="184"/>
      <c r="Q79" s="193"/>
      <c r="R79" s="192"/>
      <c r="S79" s="182"/>
      <c r="T79" s="182"/>
      <c r="U79" s="205">
        <v>0</v>
      </c>
    </row>
    <row r="80" spans="1:21" ht="12" customHeight="1" x14ac:dyDescent="0.2">
      <c r="A80" s="54"/>
      <c r="B80" s="181"/>
      <c r="C80" s="181"/>
      <c r="D80" s="181"/>
      <c r="E80" s="189"/>
      <c r="F80" s="189"/>
      <c r="G80" s="204">
        <v>0</v>
      </c>
      <c r="H80" s="55"/>
      <c r="I80" s="188"/>
      <c r="J80" s="182"/>
      <c r="K80" s="192"/>
      <c r="L80" s="211"/>
      <c r="M80" s="212">
        <v>0</v>
      </c>
      <c r="N80" s="116"/>
      <c r="O80" s="220"/>
      <c r="P80" s="185"/>
      <c r="Q80" s="182"/>
      <c r="R80" s="216"/>
      <c r="S80" s="215"/>
      <c r="T80" s="215"/>
      <c r="U80" s="205">
        <v>0</v>
      </c>
    </row>
    <row r="81" spans="1:21" ht="12" customHeight="1" x14ac:dyDescent="0.2">
      <c r="A81" s="54"/>
      <c r="B81" s="181"/>
      <c r="C81" s="181"/>
      <c r="D81" s="181"/>
      <c r="E81" s="189"/>
      <c r="F81" s="189"/>
      <c r="G81" s="204">
        <v>0</v>
      </c>
      <c r="H81" s="55"/>
      <c r="I81" s="54" t="s">
        <v>158</v>
      </c>
      <c r="J81" s="102" t="s">
        <v>159</v>
      </c>
      <c r="K81" s="100"/>
      <c r="L81" s="119"/>
      <c r="M81" s="56"/>
      <c r="N81" s="116"/>
      <c r="O81" s="221"/>
      <c r="P81" s="185"/>
      <c r="Q81" s="191"/>
      <c r="R81" s="182"/>
      <c r="S81" s="182"/>
      <c r="T81" s="182"/>
      <c r="U81" s="205">
        <v>0</v>
      </c>
    </row>
    <row r="82" spans="1:21" ht="12" customHeight="1" x14ac:dyDescent="0.2">
      <c r="A82" s="54"/>
      <c r="B82" s="181"/>
      <c r="C82" s="181"/>
      <c r="D82" s="181"/>
      <c r="E82" s="189"/>
      <c r="F82" s="189"/>
      <c r="G82" s="204">
        <v>0</v>
      </c>
      <c r="H82" s="55"/>
      <c r="I82" s="188"/>
      <c r="J82" s="182"/>
      <c r="K82" s="192"/>
      <c r="L82" s="182"/>
      <c r="M82" s="205">
        <v>0</v>
      </c>
      <c r="N82" s="116"/>
      <c r="O82" s="221"/>
      <c r="P82" s="185"/>
      <c r="Q82" s="191"/>
      <c r="R82" s="182"/>
      <c r="S82" s="182"/>
      <c r="T82" s="182"/>
      <c r="U82" s="205">
        <v>0</v>
      </c>
    </row>
    <row r="83" spans="1:21" ht="12" customHeight="1" x14ac:dyDescent="0.2">
      <c r="A83" s="54"/>
      <c r="B83" s="181"/>
      <c r="C83" s="181"/>
      <c r="D83" s="181"/>
      <c r="E83" s="189"/>
      <c r="F83" s="189"/>
      <c r="G83" s="204">
        <v>0</v>
      </c>
      <c r="H83" s="55"/>
      <c r="I83" s="188"/>
      <c r="J83" s="182"/>
      <c r="K83" s="192"/>
      <c r="L83" s="182"/>
      <c r="M83" s="205">
        <v>0</v>
      </c>
      <c r="N83" s="116"/>
      <c r="O83" s="54" t="s">
        <v>165</v>
      </c>
      <c r="P83" s="55" t="s">
        <v>166</v>
      </c>
      <c r="Q83" s="127"/>
      <c r="R83" s="55"/>
      <c r="S83" s="55"/>
      <c r="T83" s="55"/>
      <c r="U83" s="56"/>
    </row>
    <row r="84" spans="1:21" ht="12" customHeight="1" x14ac:dyDescent="0.2">
      <c r="A84" s="54"/>
      <c r="B84" s="181"/>
      <c r="C84" s="181"/>
      <c r="D84" s="181"/>
      <c r="E84" s="189"/>
      <c r="F84" s="189"/>
      <c r="G84" s="204">
        <v>0</v>
      </c>
      <c r="H84" s="55"/>
      <c r="I84" s="188"/>
      <c r="J84" s="182"/>
      <c r="K84" s="192"/>
      <c r="L84" s="182"/>
      <c r="M84" s="205">
        <v>0</v>
      </c>
      <c r="N84" s="116"/>
      <c r="O84" s="222"/>
      <c r="P84" s="193"/>
      <c r="Q84" s="191"/>
      <c r="R84" s="182"/>
      <c r="S84" s="191"/>
      <c r="T84" s="182"/>
      <c r="U84" s="205">
        <v>0</v>
      </c>
    </row>
    <row r="85" spans="1:21" ht="12" customHeight="1" x14ac:dyDescent="0.2">
      <c r="A85" s="54"/>
      <c r="B85" s="181"/>
      <c r="C85" s="181"/>
      <c r="D85" s="181"/>
      <c r="E85" s="189"/>
      <c r="F85" s="189"/>
      <c r="G85" s="204">
        <v>0</v>
      </c>
      <c r="H85" s="55"/>
      <c r="I85" s="188"/>
      <c r="J85" s="182"/>
      <c r="K85" s="192"/>
      <c r="L85" s="182"/>
      <c r="M85" s="205">
        <v>0</v>
      </c>
      <c r="N85" s="116"/>
      <c r="O85" s="222"/>
      <c r="P85" s="193"/>
      <c r="Q85" s="191"/>
      <c r="R85" s="182"/>
      <c r="S85" s="191"/>
      <c r="T85" s="182"/>
      <c r="U85" s="205">
        <v>0</v>
      </c>
    </row>
    <row r="86" spans="1:21" ht="12" customHeight="1" x14ac:dyDescent="0.2">
      <c r="A86" s="54"/>
      <c r="B86" s="181"/>
      <c r="C86" s="181"/>
      <c r="D86" s="181"/>
      <c r="E86" s="189"/>
      <c r="F86" s="189"/>
      <c r="G86" s="204">
        <v>0</v>
      </c>
      <c r="H86" s="55"/>
      <c r="I86" s="188"/>
      <c r="J86" s="182"/>
      <c r="K86" s="192"/>
      <c r="L86" s="182"/>
      <c r="M86" s="205">
        <v>0</v>
      </c>
      <c r="N86" s="116"/>
      <c r="O86" s="222"/>
      <c r="P86" s="193"/>
      <c r="Q86" s="191"/>
      <c r="R86" s="182"/>
      <c r="S86" s="191"/>
      <c r="T86" s="182"/>
      <c r="U86" s="205">
        <v>0</v>
      </c>
    </row>
    <row r="87" spans="1:21" ht="12" customHeight="1" x14ac:dyDescent="0.2">
      <c r="A87" s="54"/>
      <c r="B87" s="181"/>
      <c r="C87" s="181"/>
      <c r="D87" s="181"/>
      <c r="E87" s="189"/>
      <c r="F87" s="189"/>
      <c r="G87" s="204">
        <v>0</v>
      </c>
      <c r="H87" s="55"/>
      <c r="I87" s="188"/>
      <c r="J87" s="182"/>
      <c r="K87" s="192"/>
      <c r="L87" s="182"/>
      <c r="M87" s="205">
        <v>0</v>
      </c>
      <c r="N87" s="116"/>
      <c r="O87" s="222"/>
      <c r="P87" s="193"/>
      <c r="Q87" s="191"/>
      <c r="R87" s="182"/>
      <c r="S87" s="191"/>
      <c r="T87" s="182"/>
      <c r="U87" s="205">
        <v>0</v>
      </c>
    </row>
    <row r="88" spans="1:21" ht="12" customHeight="1" x14ac:dyDescent="0.2">
      <c r="A88" s="54"/>
      <c r="B88" s="181"/>
      <c r="C88" s="181"/>
      <c r="D88" s="181"/>
      <c r="E88" s="189"/>
      <c r="F88" s="189"/>
      <c r="G88" s="204"/>
      <c r="H88" s="55"/>
      <c r="I88" s="188"/>
      <c r="J88" s="182"/>
      <c r="K88" s="192"/>
      <c r="L88" s="182"/>
      <c r="M88" s="205">
        <v>0</v>
      </c>
      <c r="N88" s="116"/>
      <c r="O88" s="188"/>
      <c r="P88" s="182"/>
      <c r="Q88" s="191"/>
      <c r="R88" s="182"/>
      <c r="S88" s="191"/>
      <c r="T88" s="182"/>
      <c r="U88" s="205">
        <v>0</v>
      </c>
    </row>
    <row r="89" spans="1:21" ht="12" customHeight="1" x14ac:dyDescent="0.2">
      <c r="A89" s="54"/>
      <c r="B89" s="55" t="s">
        <v>167</v>
      </c>
      <c r="C89" s="119"/>
      <c r="D89" s="55"/>
      <c r="E89" s="119"/>
      <c r="F89" s="119"/>
      <c r="G89" s="98">
        <f>SUM(G15:G88)</f>
        <v>612707</v>
      </c>
      <c r="H89" s="55"/>
      <c r="I89" s="214"/>
      <c r="J89" s="190"/>
      <c r="K89" s="215"/>
      <c r="L89" s="216"/>
      <c r="M89" s="205">
        <v>0</v>
      </c>
      <c r="N89" s="116"/>
      <c r="O89" s="219"/>
      <c r="P89" s="193"/>
      <c r="Q89" s="191"/>
      <c r="R89" s="193"/>
      <c r="S89" s="191"/>
      <c r="T89" s="182"/>
      <c r="U89" s="205">
        <v>0</v>
      </c>
    </row>
    <row r="90" spans="1:21" ht="12" customHeight="1" x14ac:dyDescent="0.2">
      <c r="A90" s="54"/>
      <c r="B90" s="55" t="s">
        <v>168</v>
      </c>
      <c r="C90" s="119"/>
      <c r="D90" s="55"/>
      <c r="E90" s="119"/>
      <c r="F90" s="119"/>
      <c r="G90" s="98">
        <f>G89+(G89*U5)</f>
        <v>612707</v>
      </c>
      <c r="H90" s="55"/>
      <c r="I90" s="112"/>
      <c r="J90" s="117" t="s">
        <v>160</v>
      </c>
      <c r="K90" s="134"/>
      <c r="L90" s="135"/>
      <c r="M90" s="136">
        <f>SUM(M46:M89)</f>
        <v>33600</v>
      </c>
      <c r="N90" s="116"/>
      <c r="O90" s="219"/>
      <c r="P90" s="193"/>
      <c r="Q90" s="191"/>
      <c r="R90" s="193"/>
      <c r="S90" s="191"/>
      <c r="T90" s="182"/>
      <c r="U90" s="205">
        <v>0</v>
      </c>
    </row>
    <row r="91" spans="1:21" ht="12" customHeight="1" x14ac:dyDescent="0.2">
      <c r="A91" s="84"/>
      <c r="B91" s="128" t="s">
        <v>169</v>
      </c>
      <c r="C91" s="86"/>
      <c r="D91" s="88"/>
      <c r="E91" s="86"/>
      <c r="F91" s="86"/>
      <c r="G91" s="129">
        <f>(G90*(1-(U3+U4)))*(1+U6)</f>
        <v>428894.89999999997</v>
      </c>
      <c r="H91" s="55"/>
      <c r="I91" s="97" t="s">
        <v>161</v>
      </c>
      <c r="J91" s="130" t="s">
        <v>162</v>
      </c>
      <c r="K91" s="127"/>
      <c r="L91" s="55"/>
      <c r="M91" s="56"/>
      <c r="O91" s="188"/>
      <c r="P91" s="182"/>
      <c r="Q91" s="193"/>
      <c r="R91" s="211"/>
      <c r="S91" s="192"/>
      <c r="T91" s="182"/>
      <c r="U91" s="205">
        <v>0</v>
      </c>
    </row>
    <row r="92" spans="1:21" ht="12" customHeight="1" x14ac:dyDescent="0.2">
      <c r="A92" s="97"/>
      <c r="B92" s="115"/>
      <c r="C92" s="119"/>
      <c r="D92" s="130"/>
      <c r="E92" s="119"/>
      <c r="F92" s="119"/>
      <c r="G92" s="131"/>
      <c r="H92" s="55"/>
      <c r="I92" s="124" t="s">
        <v>163</v>
      </c>
      <c r="J92" s="125" t="s">
        <v>164</v>
      </c>
      <c r="K92" s="127"/>
      <c r="L92" s="55"/>
      <c r="M92" s="58"/>
      <c r="N92" s="55"/>
      <c r="O92" s="54" t="s">
        <v>170</v>
      </c>
      <c r="P92" s="55" t="s">
        <v>171</v>
      </c>
      <c r="Q92" s="55"/>
      <c r="R92" s="126"/>
      <c r="S92" s="127"/>
      <c r="T92" s="55"/>
      <c r="U92" s="56"/>
    </row>
    <row r="93" spans="1:21" ht="12" customHeight="1" x14ac:dyDescent="0.2">
      <c r="A93" s="97" t="s">
        <v>172</v>
      </c>
      <c r="B93" s="115"/>
      <c r="C93" s="119"/>
      <c r="D93" s="130" t="s">
        <v>173</v>
      </c>
      <c r="E93" s="119"/>
      <c r="F93" s="119"/>
      <c r="G93" s="131"/>
      <c r="H93" s="55"/>
      <c r="I93" s="219"/>
      <c r="J93" s="186"/>
      <c r="K93" s="191"/>
      <c r="L93" s="182"/>
      <c r="M93" s="208">
        <v>0</v>
      </c>
      <c r="N93" s="55"/>
      <c r="O93" s="188"/>
      <c r="P93" s="182"/>
      <c r="Q93" s="193"/>
      <c r="R93" s="211"/>
      <c r="S93" s="192"/>
      <c r="T93" s="182"/>
      <c r="U93" s="205">
        <v>0</v>
      </c>
    </row>
    <row r="94" spans="1:21" ht="12" customHeight="1" x14ac:dyDescent="0.2">
      <c r="A94" s="97"/>
      <c r="B94" s="115"/>
      <c r="C94" s="119"/>
      <c r="D94" s="130"/>
      <c r="E94" s="119"/>
      <c r="F94" s="119"/>
      <c r="G94" s="131"/>
      <c r="H94" s="55"/>
      <c r="I94" s="219"/>
      <c r="J94" s="186"/>
      <c r="K94" s="191"/>
      <c r="L94" s="182"/>
      <c r="M94" s="208">
        <v>0</v>
      </c>
      <c r="N94" s="55"/>
      <c r="O94" s="188"/>
      <c r="P94" s="182"/>
      <c r="Q94" s="193"/>
      <c r="R94" s="211"/>
      <c r="S94" s="192"/>
      <c r="T94" s="182"/>
      <c r="U94" s="205">
        <v>0</v>
      </c>
    </row>
    <row r="95" spans="1:21" ht="12" customHeight="1" x14ac:dyDescent="0.2">
      <c r="A95" s="97"/>
      <c r="B95" s="115"/>
      <c r="C95" s="119"/>
      <c r="D95" s="130"/>
      <c r="E95" s="119"/>
      <c r="F95" s="119"/>
      <c r="G95" s="131"/>
      <c r="H95" s="55"/>
      <c r="I95" s="219"/>
      <c r="J95" s="186"/>
      <c r="K95" s="191"/>
      <c r="L95" s="182"/>
      <c r="M95" s="208">
        <v>0</v>
      </c>
      <c r="N95" s="55"/>
      <c r="O95" s="188"/>
      <c r="P95" s="182"/>
      <c r="Q95" s="193"/>
      <c r="R95" s="211"/>
      <c r="S95" s="192"/>
      <c r="T95" s="182"/>
      <c r="U95" s="205">
        <v>0</v>
      </c>
    </row>
    <row r="96" spans="1:21" ht="12" customHeight="1" x14ac:dyDescent="0.2">
      <c r="A96" s="97"/>
      <c r="B96" s="115"/>
      <c r="C96" s="119"/>
      <c r="D96" s="130"/>
      <c r="E96" s="119"/>
      <c r="F96" s="119"/>
      <c r="G96" s="131"/>
      <c r="H96" s="55"/>
      <c r="I96" s="219"/>
      <c r="J96" s="186"/>
      <c r="K96" s="191"/>
      <c r="L96" s="182"/>
      <c r="M96" s="208">
        <v>0</v>
      </c>
      <c r="N96" s="55"/>
      <c r="O96" s="188"/>
      <c r="P96" s="182"/>
      <c r="Q96" s="193"/>
      <c r="R96" s="211"/>
      <c r="S96" s="192"/>
      <c r="T96" s="182"/>
      <c r="U96" s="205">
        <v>0</v>
      </c>
    </row>
    <row r="97" spans="1:21" ht="12" customHeight="1" x14ac:dyDescent="0.2">
      <c r="A97" s="97"/>
      <c r="B97" s="115"/>
      <c r="C97" s="119"/>
      <c r="D97" s="130"/>
      <c r="E97" s="119"/>
      <c r="F97" s="119"/>
      <c r="G97" s="131"/>
      <c r="H97" s="55"/>
      <c r="I97" s="219"/>
      <c r="J97" s="186"/>
      <c r="K97" s="191"/>
      <c r="L97" s="182"/>
      <c r="M97" s="208">
        <v>0</v>
      </c>
      <c r="N97" s="55"/>
      <c r="O97" s="188"/>
      <c r="P97" s="182"/>
      <c r="Q97" s="182"/>
      <c r="R97" s="216"/>
      <c r="S97" s="215"/>
      <c r="T97" s="182"/>
      <c r="U97" s="205">
        <v>0</v>
      </c>
    </row>
    <row r="98" spans="1:21" ht="12" customHeight="1" x14ac:dyDescent="0.2">
      <c r="A98" s="97"/>
      <c r="B98" s="115"/>
      <c r="C98" s="119"/>
      <c r="D98" s="130"/>
      <c r="E98" s="119"/>
      <c r="F98" s="119"/>
      <c r="G98" s="131"/>
      <c r="H98" s="55"/>
      <c r="I98" s="219"/>
      <c r="J98" s="186"/>
      <c r="K98" s="191"/>
      <c r="L98" s="182"/>
      <c r="M98" s="208">
        <v>0</v>
      </c>
      <c r="N98" s="55"/>
      <c r="O98" s="188"/>
      <c r="P98" s="182"/>
      <c r="Q98" s="229"/>
      <c r="R98" s="182"/>
      <c r="S98" s="182"/>
      <c r="T98" s="182"/>
      <c r="U98" s="205">
        <v>0</v>
      </c>
    </row>
    <row r="99" spans="1:21" ht="12" customHeight="1" x14ac:dyDescent="0.2">
      <c r="A99" s="54"/>
      <c r="B99" s="132"/>
      <c r="C99" s="132"/>
      <c r="D99" s="132"/>
      <c r="E99" s="133"/>
      <c r="F99" s="133"/>
      <c r="G99" s="131"/>
      <c r="H99" s="55"/>
      <c r="I99" s="220"/>
      <c r="J99" s="185"/>
      <c r="K99" s="191"/>
      <c r="L99" s="193"/>
      <c r="M99" s="208">
        <v>0</v>
      </c>
      <c r="N99" s="55"/>
      <c r="O99" s="188"/>
      <c r="P99" s="182"/>
      <c r="Q99" s="182"/>
      <c r="R99" s="190"/>
      <c r="S99" s="230"/>
      <c r="T99" s="182"/>
      <c r="U99" s="205">
        <v>0</v>
      </c>
    </row>
    <row r="100" spans="1:21" ht="12" customHeight="1" x14ac:dyDescent="0.2">
      <c r="A100" s="54"/>
      <c r="B100" s="55" t="s">
        <v>167</v>
      </c>
      <c r="C100" s="55"/>
      <c r="D100" s="55"/>
      <c r="E100" s="119"/>
      <c r="F100" s="119"/>
      <c r="G100" s="98">
        <f>SUM(G94:G99)</f>
        <v>0</v>
      </c>
      <c r="H100" s="55"/>
      <c r="I100" s="221"/>
      <c r="J100" s="185"/>
      <c r="K100" s="191"/>
      <c r="L100" s="193"/>
      <c r="M100" s="208">
        <v>0</v>
      </c>
      <c r="N100" s="55"/>
      <c r="O100" s="188"/>
      <c r="P100" s="182"/>
      <c r="Q100" s="182"/>
      <c r="R100" s="190"/>
      <c r="S100" s="230"/>
      <c r="T100" s="182"/>
      <c r="U100" s="205">
        <v>0</v>
      </c>
    </row>
    <row r="101" spans="1:21" ht="12" customHeight="1" x14ac:dyDescent="0.2">
      <c r="A101" s="54"/>
      <c r="B101" s="55" t="s">
        <v>180</v>
      </c>
      <c r="C101" s="119"/>
      <c r="D101" s="55"/>
      <c r="E101" s="119"/>
      <c r="F101" s="119"/>
      <c r="G101" s="98">
        <f>G100+(G100*U5)</f>
        <v>0</v>
      </c>
      <c r="H101" s="55"/>
      <c r="I101" s="54" t="s">
        <v>165</v>
      </c>
      <c r="J101" s="55" t="s">
        <v>166</v>
      </c>
      <c r="K101" s="100"/>
      <c r="L101" s="119"/>
      <c r="M101" s="56"/>
      <c r="N101" s="55"/>
      <c r="O101" s="54" t="s">
        <v>175</v>
      </c>
      <c r="P101" s="130" t="s">
        <v>176</v>
      </c>
      <c r="Q101" s="55"/>
      <c r="R101" s="55"/>
      <c r="S101" s="55"/>
      <c r="T101" s="55"/>
      <c r="U101" s="56"/>
    </row>
    <row r="102" spans="1:21" ht="12" customHeight="1" x14ac:dyDescent="0.2">
      <c r="A102" s="84"/>
      <c r="B102" s="128" t="s">
        <v>181</v>
      </c>
      <c r="C102" s="86"/>
      <c r="D102" s="128"/>
      <c r="E102" s="145"/>
      <c r="F102" s="145"/>
      <c r="G102" s="129">
        <f>G101*(1-U3)</f>
        <v>0</v>
      </c>
      <c r="H102" s="55"/>
      <c r="I102" s="188"/>
      <c r="J102" s="182"/>
      <c r="K102" s="192"/>
      <c r="L102" s="211"/>
      <c r="M102" s="205">
        <v>0</v>
      </c>
      <c r="N102" s="55"/>
      <c r="O102" s="188"/>
      <c r="P102" s="186"/>
      <c r="Q102" s="182"/>
      <c r="R102" s="182"/>
      <c r="S102" s="182"/>
      <c r="T102" s="182"/>
      <c r="U102" s="205">
        <v>0</v>
      </c>
    </row>
    <row r="103" spans="1:21" ht="12" customHeight="1" x14ac:dyDescent="0.2">
      <c r="A103" s="97" t="s">
        <v>183</v>
      </c>
      <c r="B103" s="115"/>
      <c r="C103" s="119"/>
      <c r="D103" s="55" t="s">
        <v>184</v>
      </c>
      <c r="E103" s="119"/>
      <c r="F103" s="119"/>
      <c r="G103" s="146"/>
      <c r="H103" s="55"/>
      <c r="I103" s="188"/>
      <c r="J103" s="182"/>
      <c r="K103" s="192"/>
      <c r="L103" s="211"/>
      <c r="M103" s="205">
        <v>0</v>
      </c>
      <c r="N103" s="55"/>
      <c r="O103" s="188"/>
      <c r="P103" s="186"/>
      <c r="Q103" s="182"/>
      <c r="R103" s="182"/>
      <c r="S103" s="182"/>
      <c r="T103" s="182"/>
      <c r="U103" s="205">
        <v>0</v>
      </c>
    </row>
    <row r="104" spans="1:21" ht="12" customHeight="1" x14ac:dyDescent="0.2">
      <c r="A104" s="54"/>
      <c r="B104" s="234" t="s">
        <v>427</v>
      </c>
      <c r="C104" s="183"/>
      <c r="D104" s="183" t="s">
        <v>352</v>
      </c>
      <c r="E104" s="217">
        <v>1</v>
      </c>
      <c r="F104" s="217" t="s">
        <v>247</v>
      </c>
      <c r="G104" s="204">
        <v>0</v>
      </c>
      <c r="H104" s="55"/>
      <c r="I104" s="188"/>
      <c r="J104" s="182"/>
      <c r="K104" s="192"/>
      <c r="L104" s="211"/>
      <c r="M104" s="205">
        <v>0</v>
      </c>
      <c r="N104" s="55"/>
      <c r="O104" s="188"/>
      <c r="P104" s="186"/>
      <c r="Q104" s="182"/>
      <c r="R104" s="182"/>
      <c r="S104" s="182"/>
      <c r="T104" s="182"/>
      <c r="U104" s="205">
        <v>0</v>
      </c>
    </row>
    <row r="105" spans="1:21" ht="12" customHeight="1" x14ac:dyDescent="0.2">
      <c r="A105" s="54"/>
      <c r="B105" s="234" t="s">
        <v>434</v>
      </c>
      <c r="C105" s="234"/>
      <c r="D105" s="234" t="s">
        <v>435</v>
      </c>
      <c r="E105" s="242">
        <v>1</v>
      </c>
      <c r="F105" s="242" t="s">
        <v>247</v>
      </c>
      <c r="G105" s="204">
        <v>0</v>
      </c>
      <c r="H105" s="55"/>
      <c r="I105" s="188"/>
      <c r="J105" s="182"/>
      <c r="K105" s="192"/>
      <c r="L105" s="211"/>
      <c r="M105" s="205">
        <v>0</v>
      </c>
      <c r="N105" s="55"/>
      <c r="O105" s="188"/>
      <c r="P105" s="186"/>
      <c r="Q105" s="182"/>
      <c r="R105" s="182"/>
      <c r="S105" s="182"/>
      <c r="T105" s="182"/>
      <c r="U105" s="205">
        <v>0</v>
      </c>
    </row>
    <row r="106" spans="1:21" ht="12" customHeight="1" x14ac:dyDescent="0.2">
      <c r="A106" s="54"/>
      <c r="B106" s="234" t="s">
        <v>246</v>
      </c>
      <c r="C106" s="234"/>
      <c r="D106" s="234" t="s">
        <v>436</v>
      </c>
      <c r="E106" s="242">
        <v>1</v>
      </c>
      <c r="F106" s="242" t="s">
        <v>247</v>
      </c>
      <c r="G106" s="204">
        <v>0</v>
      </c>
      <c r="H106" s="55"/>
      <c r="I106" s="188"/>
      <c r="J106" s="182"/>
      <c r="K106" s="192"/>
      <c r="L106" s="211"/>
      <c r="M106" s="205">
        <v>0</v>
      </c>
      <c r="N106" s="55"/>
      <c r="O106" s="188"/>
      <c r="P106" s="186"/>
      <c r="Q106" s="182"/>
      <c r="R106" s="182"/>
      <c r="S106" s="182"/>
      <c r="T106" s="182"/>
      <c r="U106" s="205">
        <v>0</v>
      </c>
    </row>
    <row r="107" spans="1:21" ht="12" customHeight="1" x14ac:dyDescent="0.2">
      <c r="A107" s="54"/>
      <c r="B107" s="234" t="s">
        <v>349</v>
      </c>
      <c r="C107" s="234"/>
      <c r="D107" s="234" t="s">
        <v>350</v>
      </c>
      <c r="E107" s="242">
        <v>1</v>
      </c>
      <c r="F107" s="242" t="s">
        <v>247</v>
      </c>
      <c r="G107" s="204">
        <v>0</v>
      </c>
      <c r="H107" s="55"/>
      <c r="I107" s="188"/>
      <c r="J107" s="182"/>
      <c r="K107" s="192"/>
      <c r="L107" s="211"/>
      <c r="M107" s="205">
        <v>0</v>
      </c>
      <c r="N107" s="55"/>
      <c r="O107" s="188"/>
      <c r="P107" s="186"/>
      <c r="Q107" s="182"/>
      <c r="R107" s="182"/>
      <c r="S107" s="182"/>
      <c r="T107" s="182"/>
      <c r="U107" s="205">
        <v>0</v>
      </c>
    </row>
    <row r="108" spans="1:21" ht="12" customHeight="1" x14ac:dyDescent="0.2">
      <c r="A108" s="54"/>
      <c r="B108" s="234" t="s">
        <v>344</v>
      </c>
      <c r="C108" s="234"/>
      <c r="D108" s="234" t="s">
        <v>439</v>
      </c>
      <c r="E108" s="242">
        <v>1</v>
      </c>
      <c r="F108" s="242" t="s">
        <v>247</v>
      </c>
      <c r="G108" s="204">
        <v>0</v>
      </c>
      <c r="H108" s="55"/>
      <c r="I108" s="188"/>
      <c r="J108" s="182"/>
      <c r="K108" s="192"/>
      <c r="L108" s="211"/>
      <c r="M108" s="205">
        <v>0</v>
      </c>
      <c r="N108" s="55"/>
      <c r="O108" s="188"/>
      <c r="P108" s="186"/>
      <c r="Q108" s="182"/>
      <c r="R108" s="182"/>
      <c r="S108" s="182"/>
      <c r="T108" s="182"/>
      <c r="U108" s="205">
        <v>0</v>
      </c>
    </row>
    <row r="109" spans="1:21" ht="12" customHeight="1" x14ac:dyDescent="0.2">
      <c r="A109" s="54"/>
      <c r="B109" s="234" t="s">
        <v>440</v>
      </c>
      <c r="C109" s="234"/>
      <c r="D109" s="234" t="s">
        <v>441</v>
      </c>
      <c r="E109" s="242">
        <v>1</v>
      </c>
      <c r="F109" s="242" t="s">
        <v>247</v>
      </c>
      <c r="G109" s="204">
        <v>0</v>
      </c>
      <c r="H109" s="55"/>
      <c r="I109" s="188"/>
      <c r="J109" s="182"/>
      <c r="K109" s="192"/>
      <c r="L109" s="211"/>
      <c r="M109" s="205">
        <v>0</v>
      </c>
      <c r="N109" s="55"/>
      <c r="O109" s="188"/>
      <c r="P109" s="186"/>
      <c r="Q109" s="182"/>
      <c r="R109" s="182"/>
      <c r="S109" s="182"/>
      <c r="T109" s="182"/>
      <c r="U109" s="205">
        <v>0</v>
      </c>
    </row>
    <row r="110" spans="1:21" ht="12" customHeight="1" x14ac:dyDescent="0.2">
      <c r="A110" s="54"/>
      <c r="B110" s="234" t="s">
        <v>503</v>
      </c>
      <c r="C110" s="234"/>
      <c r="D110" s="234" t="s">
        <v>504</v>
      </c>
      <c r="E110" s="242">
        <v>1</v>
      </c>
      <c r="F110" s="242" t="s">
        <v>247</v>
      </c>
      <c r="G110" s="204">
        <v>0</v>
      </c>
      <c r="H110" s="55"/>
      <c r="I110" s="54" t="s">
        <v>170</v>
      </c>
      <c r="J110" s="55" t="s">
        <v>171</v>
      </c>
      <c r="K110" s="100"/>
      <c r="L110" s="55"/>
      <c r="M110" s="56"/>
      <c r="N110" s="55"/>
      <c r="O110" s="138"/>
      <c r="P110" s="88" t="s">
        <v>178</v>
      </c>
      <c r="Q110" s="88"/>
      <c r="R110" s="86"/>
      <c r="S110" s="88"/>
      <c r="T110" s="88"/>
      <c r="U110" s="105">
        <f>SUM(U75:U109)</f>
        <v>0</v>
      </c>
    </row>
    <row r="111" spans="1:21" ht="12" customHeight="1" x14ac:dyDescent="0.2">
      <c r="A111" s="54"/>
      <c r="B111" s="234" t="s">
        <v>371</v>
      </c>
      <c r="C111" s="234"/>
      <c r="D111" s="234" t="s">
        <v>372</v>
      </c>
      <c r="E111" s="242">
        <v>1</v>
      </c>
      <c r="F111" s="242" t="s">
        <v>247</v>
      </c>
      <c r="G111" s="204">
        <v>324</v>
      </c>
      <c r="H111" s="55"/>
      <c r="I111" s="188"/>
      <c r="J111" s="182"/>
      <c r="K111" s="192"/>
      <c r="L111" s="182"/>
      <c r="M111" s="205">
        <v>0</v>
      </c>
      <c r="N111" s="55"/>
      <c r="O111" s="139"/>
      <c r="P111" s="140" t="s">
        <v>179</v>
      </c>
      <c r="Q111" s="141"/>
      <c r="R111" s="141"/>
      <c r="S111" s="141"/>
      <c r="T111" s="141"/>
      <c r="U111" s="142"/>
    </row>
    <row r="112" spans="1:21" ht="12" customHeight="1" x14ac:dyDescent="0.2">
      <c r="A112" s="54"/>
      <c r="B112" s="234" t="s">
        <v>505</v>
      </c>
      <c r="C112" s="234"/>
      <c r="D112" s="234" t="s">
        <v>506</v>
      </c>
      <c r="E112" s="242">
        <v>1</v>
      </c>
      <c r="F112" s="242" t="s">
        <v>247</v>
      </c>
      <c r="G112" s="204">
        <v>324</v>
      </c>
      <c r="H112" s="55"/>
      <c r="I112" s="188"/>
      <c r="J112" s="182"/>
      <c r="K112" s="192"/>
      <c r="L112" s="182"/>
      <c r="M112" s="205">
        <v>0</v>
      </c>
      <c r="N112" s="55"/>
      <c r="O112" s="73"/>
      <c r="P112" s="82"/>
      <c r="Q112" s="82"/>
      <c r="R112" s="82"/>
      <c r="S112" s="82"/>
      <c r="T112" s="82"/>
      <c r="U112" s="144"/>
    </row>
    <row r="113" spans="1:21" ht="12" customHeight="1" x14ac:dyDescent="0.2">
      <c r="A113" s="54"/>
      <c r="B113" s="234" t="s">
        <v>346</v>
      </c>
      <c r="C113" s="234"/>
      <c r="D113" s="234" t="s">
        <v>347</v>
      </c>
      <c r="E113" s="242">
        <v>1</v>
      </c>
      <c r="F113" s="242" t="s">
        <v>247</v>
      </c>
      <c r="G113" s="204">
        <v>324</v>
      </c>
      <c r="H113" s="55"/>
      <c r="I113" s="188"/>
      <c r="J113" s="182"/>
      <c r="K113" s="192"/>
      <c r="L113" s="182"/>
      <c r="M113" s="205">
        <v>0</v>
      </c>
      <c r="N113" s="55"/>
      <c r="O113" s="54"/>
      <c r="P113" s="55" t="s">
        <v>236</v>
      </c>
      <c r="Q113" s="55"/>
      <c r="R113" s="55"/>
      <c r="S113" s="55"/>
      <c r="T113" s="55"/>
      <c r="U113" s="205">
        <v>1000</v>
      </c>
    </row>
    <row r="114" spans="1:21" ht="12" customHeight="1" x14ac:dyDescent="0.2">
      <c r="A114" s="54"/>
      <c r="B114" s="181" t="s">
        <v>616</v>
      </c>
      <c r="C114" s="183"/>
      <c r="D114" s="183" t="s">
        <v>617</v>
      </c>
      <c r="E114" s="217">
        <v>1</v>
      </c>
      <c r="F114" s="217" t="s">
        <v>247</v>
      </c>
      <c r="G114" s="204">
        <v>0</v>
      </c>
      <c r="H114" s="55"/>
      <c r="I114" s="188"/>
      <c r="J114" s="182"/>
      <c r="K114" s="192"/>
      <c r="L114" s="182"/>
      <c r="M114" s="205">
        <v>0</v>
      </c>
      <c r="N114" s="55"/>
      <c r="O114" s="54"/>
      <c r="P114" s="55"/>
      <c r="Q114" s="55"/>
      <c r="R114" s="55"/>
      <c r="S114" s="55"/>
      <c r="T114" s="55"/>
      <c r="U114" s="233"/>
    </row>
    <row r="115" spans="1:21" ht="12" customHeight="1" x14ac:dyDescent="0.2">
      <c r="A115" s="54"/>
      <c r="B115" s="181" t="s">
        <v>507</v>
      </c>
      <c r="C115" s="183"/>
      <c r="D115" s="183" t="s">
        <v>508</v>
      </c>
      <c r="E115" s="217">
        <v>1</v>
      </c>
      <c r="F115" s="217" t="s">
        <v>247</v>
      </c>
      <c r="G115" s="204">
        <v>173</v>
      </c>
      <c r="H115" s="55"/>
      <c r="I115" s="188"/>
      <c r="J115" s="182"/>
      <c r="K115" s="192"/>
      <c r="L115" s="182"/>
      <c r="M115" s="205">
        <v>0</v>
      </c>
      <c r="N115" s="55"/>
      <c r="O115" s="54"/>
      <c r="P115" s="61" t="s">
        <v>241</v>
      </c>
      <c r="U115" s="59"/>
    </row>
    <row r="116" spans="1:21" ht="12" customHeight="1" x14ac:dyDescent="0.2">
      <c r="A116" s="54"/>
      <c r="B116" s="181" t="s">
        <v>393</v>
      </c>
      <c r="C116" s="183"/>
      <c r="D116" s="183" t="s">
        <v>394</v>
      </c>
      <c r="E116" s="217">
        <v>1</v>
      </c>
      <c r="F116" s="217" t="s">
        <v>247</v>
      </c>
      <c r="G116" s="204">
        <v>0</v>
      </c>
      <c r="H116" s="55"/>
      <c r="I116" s="188"/>
      <c r="J116" s="182"/>
      <c r="K116" s="192"/>
      <c r="L116" s="182"/>
      <c r="M116" s="205">
        <v>0</v>
      </c>
      <c r="N116" s="55"/>
      <c r="O116" s="188"/>
      <c r="P116" s="181"/>
      <c r="Q116" s="181"/>
      <c r="R116" s="181"/>
      <c r="S116" s="181"/>
      <c r="T116" s="181"/>
      <c r="U116" s="205">
        <v>0</v>
      </c>
    </row>
    <row r="117" spans="1:21" ht="12" customHeight="1" x14ac:dyDescent="0.2">
      <c r="A117" s="54"/>
      <c r="B117" s="181" t="s">
        <v>395</v>
      </c>
      <c r="C117" s="183"/>
      <c r="D117" s="183" t="s">
        <v>359</v>
      </c>
      <c r="E117" s="217">
        <v>1</v>
      </c>
      <c r="F117" s="217" t="s">
        <v>247</v>
      </c>
      <c r="G117" s="204">
        <v>939</v>
      </c>
      <c r="H117" s="55"/>
      <c r="I117" s="188"/>
      <c r="J117" s="182"/>
      <c r="K117" s="192"/>
      <c r="L117" s="211"/>
      <c r="M117" s="205">
        <v>0</v>
      </c>
      <c r="N117" s="55"/>
      <c r="O117" s="188"/>
      <c r="P117" s="181"/>
      <c r="Q117" s="181"/>
      <c r="R117" s="181"/>
      <c r="S117" s="181"/>
      <c r="T117" s="181"/>
      <c r="U117" s="205">
        <v>0</v>
      </c>
    </row>
    <row r="118" spans="1:21" ht="12" customHeight="1" x14ac:dyDescent="0.2">
      <c r="A118" s="54"/>
      <c r="B118" s="181" t="s">
        <v>370</v>
      </c>
      <c r="C118" s="181"/>
      <c r="D118" s="182" t="s">
        <v>375</v>
      </c>
      <c r="E118" s="189">
        <v>1</v>
      </c>
      <c r="F118" s="189" t="s">
        <v>247</v>
      </c>
      <c r="G118" s="204">
        <v>315</v>
      </c>
      <c r="H118" s="55"/>
      <c r="I118" s="188"/>
      <c r="J118" s="182"/>
      <c r="K118" s="192"/>
      <c r="L118" s="211"/>
      <c r="M118" s="205">
        <v>0</v>
      </c>
      <c r="N118" s="55"/>
      <c r="O118" s="188"/>
      <c r="P118" s="181"/>
      <c r="Q118" s="181"/>
      <c r="R118" s="181"/>
      <c r="S118" s="181"/>
      <c r="T118" s="181"/>
      <c r="U118" s="205">
        <v>0</v>
      </c>
    </row>
    <row r="119" spans="1:21" ht="12" customHeight="1" x14ac:dyDescent="0.2">
      <c r="A119" s="54"/>
      <c r="B119" s="218"/>
      <c r="C119" s="181"/>
      <c r="D119" s="182"/>
      <c r="E119" s="189"/>
      <c r="F119" s="189"/>
      <c r="G119" s="204">
        <v>0</v>
      </c>
      <c r="H119" s="55"/>
      <c r="I119" s="54" t="s">
        <v>175</v>
      </c>
      <c r="J119" s="130" t="s">
        <v>176</v>
      </c>
      <c r="K119" s="100"/>
      <c r="L119" s="119"/>
      <c r="M119" s="58"/>
      <c r="N119" s="55"/>
      <c r="O119" s="188"/>
      <c r="P119" s="181"/>
      <c r="Q119" s="181"/>
      <c r="R119" s="181"/>
      <c r="S119" s="181"/>
      <c r="T119" s="181"/>
      <c r="U119" s="205">
        <v>0</v>
      </c>
    </row>
    <row r="120" spans="1:21" ht="12" customHeight="1" x14ac:dyDescent="0.2">
      <c r="A120" s="54"/>
      <c r="B120" s="218" t="s">
        <v>793</v>
      </c>
      <c r="C120" s="181"/>
      <c r="D120" s="181"/>
      <c r="E120" s="189"/>
      <c r="F120" s="189"/>
      <c r="G120" s="204">
        <v>0</v>
      </c>
      <c r="H120" s="55"/>
      <c r="I120" s="188"/>
      <c r="J120" s="182"/>
      <c r="K120" s="192"/>
      <c r="L120" s="211"/>
      <c r="M120" s="208">
        <v>0</v>
      </c>
      <c r="N120" s="55"/>
      <c r="O120" s="188"/>
      <c r="P120" s="181"/>
      <c r="Q120" s="181"/>
      <c r="R120" s="181"/>
      <c r="S120" s="181"/>
      <c r="T120" s="181"/>
      <c r="U120" s="205">
        <v>0</v>
      </c>
    </row>
    <row r="121" spans="1:21" ht="12" customHeight="1" x14ac:dyDescent="0.2">
      <c r="A121" s="54"/>
      <c r="B121" s="218" t="s">
        <v>697</v>
      </c>
      <c r="C121" s="181"/>
      <c r="D121" s="181" t="s">
        <v>698</v>
      </c>
      <c r="E121" s="189">
        <v>1</v>
      </c>
      <c r="F121" s="189"/>
      <c r="G121" s="204">
        <v>0</v>
      </c>
      <c r="H121" s="55"/>
      <c r="I121" s="188"/>
      <c r="J121" s="182"/>
      <c r="K121" s="192"/>
      <c r="L121" s="211"/>
      <c r="M121" s="208">
        <v>0</v>
      </c>
      <c r="N121" s="55"/>
      <c r="O121" s="188"/>
      <c r="P121" s="181"/>
      <c r="Q121" s="181"/>
      <c r="R121" s="181"/>
      <c r="S121" s="181"/>
      <c r="T121" s="181"/>
      <c r="U121" s="205">
        <v>0</v>
      </c>
    </row>
    <row r="122" spans="1:21" ht="12" customHeight="1" x14ac:dyDescent="0.2">
      <c r="A122" s="54"/>
      <c r="B122" s="218" t="s">
        <v>699</v>
      </c>
      <c r="C122" s="181"/>
      <c r="D122" s="181" t="s">
        <v>700</v>
      </c>
      <c r="E122" s="189">
        <v>1</v>
      </c>
      <c r="F122" s="189"/>
      <c r="G122" s="204">
        <v>0</v>
      </c>
      <c r="H122" s="55"/>
      <c r="I122" s="188"/>
      <c r="J122" s="182"/>
      <c r="K122" s="192"/>
      <c r="L122" s="211"/>
      <c r="M122" s="208">
        <v>0</v>
      </c>
      <c r="N122" s="55"/>
      <c r="O122" s="188"/>
      <c r="P122" s="181"/>
      <c r="Q122" s="181"/>
      <c r="R122" s="181"/>
      <c r="S122" s="181"/>
      <c r="T122" s="181"/>
      <c r="U122" s="205">
        <v>0</v>
      </c>
    </row>
    <row r="123" spans="1:21" ht="12" customHeight="1" x14ac:dyDescent="0.2">
      <c r="A123" s="54"/>
      <c r="B123" s="218" t="s">
        <v>701</v>
      </c>
      <c r="C123" s="181"/>
      <c r="D123" s="181" t="s">
        <v>702</v>
      </c>
      <c r="E123" s="189">
        <v>1</v>
      </c>
      <c r="F123" s="189"/>
      <c r="G123" s="204">
        <v>0</v>
      </c>
      <c r="H123" s="55"/>
      <c r="I123" s="188"/>
      <c r="J123" s="182"/>
      <c r="K123" s="192"/>
      <c r="L123" s="211"/>
      <c r="M123" s="208">
        <v>0</v>
      </c>
      <c r="N123" s="55"/>
      <c r="O123" s="188"/>
      <c r="P123" s="181"/>
      <c r="Q123" s="181"/>
      <c r="R123" s="181"/>
      <c r="S123" s="181"/>
      <c r="T123" s="181"/>
      <c r="U123" s="205">
        <v>0</v>
      </c>
    </row>
    <row r="124" spans="1:21" ht="12" customHeight="1" x14ac:dyDescent="0.2">
      <c r="A124" s="54"/>
      <c r="B124" s="218" t="s">
        <v>703</v>
      </c>
      <c r="C124" s="181"/>
      <c r="D124" s="181" t="s">
        <v>704</v>
      </c>
      <c r="E124" s="189">
        <v>1</v>
      </c>
      <c r="F124" s="189"/>
      <c r="G124" s="204">
        <v>0</v>
      </c>
      <c r="H124" s="55"/>
      <c r="I124" s="188"/>
      <c r="J124" s="182"/>
      <c r="K124" s="223"/>
      <c r="L124" s="190"/>
      <c r="M124" s="208">
        <v>0</v>
      </c>
      <c r="N124" s="55"/>
      <c r="O124" s="188"/>
      <c r="P124" s="181"/>
      <c r="Q124" s="181"/>
      <c r="R124" s="181"/>
      <c r="S124" s="181"/>
      <c r="T124" s="181"/>
      <c r="U124" s="205">
        <v>0</v>
      </c>
    </row>
    <row r="125" spans="1:21" ht="12" customHeight="1" x14ac:dyDescent="0.2">
      <c r="A125" s="54"/>
      <c r="B125" s="218" t="s">
        <v>703</v>
      </c>
      <c r="C125" s="181"/>
      <c r="D125" s="181" t="s">
        <v>706</v>
      </c>
      <c r="E125" s="189">
        <v>1</v>
      </c>
      <c r="F125" s="189" t="s">
        <v>247</v>
      </c>
      <c r="G125" s="204">
        <v>752.25</v>
      </c>
      <c r="H125" s="55"/>
      <c r="I125" s="188"/>
      <c r="J125" s="182"/>
      <c r="K125" s="192"/>
      <c r="L125" s="211"/>
      <c r="M125" s="208">
        <v>0</v>
      </c>
      <c r="N125" s="55"/>
      <c r="O125" s="188"/>
      <c r="P125" s="181"/>
      <c r="Q125" s="181"/>
      <c r="R125" s="181"/>
      <c r="S125" s="181"/>
      <c r="T125" s="181"/>
      <c r="U125" s="205">
        <v>0</v>
      </c>
    </row>
    <row r="126" spans="1:21" ht="12" customHeight="1" x14ac:dyDescent="0.2">
      <c r="A126" s="54"/>
      <c r="B126" s="218" t="s">
        <v>703</v>
      </c>
      <c r="C126" s="181"/>
      <c r="D126" s="181" t="s">
        <v>707</v>
      </c>
      <c r="E126" s="189">
        <v>1</v>
      </c>
      <c r="F126" s="189" t="s">
        <v>245</v>
      </c>
      <c r="G126" s="204">
        <v>8358</v>
      </c>
      <c r="H126" s="55"/>
      <c r="I126" s="187"/>
      <c r="J126" s="182"/>
      <c r="K126" s="192"/>
      <c r="L126" s="211"/>
      <c r="M126" s="205">
        <v>0</v>
      </c>
      <c r="N126" s="55"/>
      <c r="O126" s="188"/>
      <c r="P126" s="181"/>
      <c r="Q126" s="181"/>
      <c r="R126" s="181"/>
      <c r="S126" s="181"/>
      <c r="T126" s="181"/>
      <c r="U126" s="205">
        <v>0</v>
      </c>
    </row>
    <row r="127" spans="1:21" ht="12" customHeight="1" x14ac:dyDescent="0.2">
      <c r="A127" s="54"/>
      <c r="B127" s="218" t="s">
        <v>714</v>
      </c>
      <c r="C127" s="181"/>
      <c r="D127" s="181" t="s">
        <v>715</v>
      </c>
      <c r="E127" s="189">
        <v>1</v>
      </c>
      <c r="F127" s="189"/>
      <c r="G127" s="204">
        <v>0</v>
      </c>
      <c r="H127" s="55"/>
      <c r="I127" s="214"/>
      <c r="J127" s="193"/>
      <c r="K127" s="215"/>
      <c r="L127" s="216"/>
      <c r="M127" s="205">
        <v>0</v>
      </c>
      <c r="N127" s="55"/>
      <c r="O127" s="188"/>
      <c r="P127" s="182"/>
      <c r="Q127" s="181"/>
      <c r="R127" s="181"/>
      <c r="S127" s="181"/>
      <c r="T127" s="181"/>
      <c r="U127" s="205">
        <v>0</v>
      </c>
    </row>
    <row r="128" spans="1:21" ht="12" customHeight="1" x14ac:dyDescent="0.2">
      <c r="A128" s="54"/>
      <c r="B128" s="218" t="s">
        <v>703</v>
      </c>
      <c r="C128" s="181"/>
      <c r="D128" s="181" t="s">
        <v>716</v>
      </c>
      <c r="E128" s="189">
        <v>1</v>
      </c>
      <c r="F128" s="189" t="s">
        <v>247</v>
      </c>
      <c r="G128" s="204">
        <v>4700</v>
      </c>
      <c r="H128" s="55"/>
      <c r="I128" s="112"/>
      <c r="J128" s="117" t="s">
        <v>178</v>
      </c>
      <c r="K128" s="134"/>
      <c r="L128" s="135"/>
      <c r="M128" s="143">
        <f>SUM(M92:M127)</f>
        <v>0</v>
      </c>
      <c r="N128" s="55"/>
      <c r="O128" s="188"/>
      <c r="P128" s="186"/>
      <c r="Q128" s="182"/>
      <c r="R128" s="182"/>
      <c r="S128" s="182"/>
      <c r="T128" s="182"/>
      <c r="U128" s="205">
        <v>0</v>
      </c>
    </row>
    <row r="129" spans="1:21" ht="12" customHeight="1" x14ac:dyDescent="0.2">
      <c r="A129" s="54"/>
      <c r="B129" s="218" t="s">
        <v>714</v>
      </c>
      <c r="C129" s="181"/>
      <c r="D129" s="181" t="s">
        <v>760</v>
      </c>
      <c r="E129" s="189">
        <v>1</v>
      </c>
      <c r="F129" s="189"/>
      <c r="G129" s="204">
        <v>0</v>
      </c>
      <c r="H129" s="55"/>
      <c r="I129" s="97"/>
      <c r="J129" s="130" t="s">
        <v>239</v>
      </c>
      <c r="K129" s="127"/>
      <c r="L129" s="55"/>
      <c r="M129" s="56"/>
      <c r="N129" s="55"/>
      <c r="O129" s="188"/>
      <c r="P129" s="186"/>
      <c r="Q129" s="182"/>
      <c r="R129" s="182"/>
      <c r="S129" s="182"/>
      <c r="T129" s="182"/>
      <c r="U129" s="205">
        <v>0</v>
      </c>
    </row>
    <row r="130" spans="1:21" ht="12" customHeight="1" x14ac:dyDescent="0.2">
      <c r="A130" s="54"/>
      <c r="B130" s="218"/>
      <c r="C130" s="181"/>
      <c r="D130" s="181"/>
      <c r="E130" s="189"/>
      <c r="F130" s="189"/>
      <c r="G130" s="204">
        <v>0</v>
      </c>
      <c r="H130" s="55"/>
      <c r="I130" s="219"/>
      <c r="J130" s="186"/>
      <c r="K130" s="191"/>
      <c r="L130" s="182"/>
      <c r="M130" s="208">
        <v>0</v>
      </c>
      <c r="N130" s="55"/>
      <c r="O130" s="188"/>
      <c r="P130" s="186"/>
      <c r="Q130" s="182"/>
      <c r="R130" s="182"/>
      <c r="S130" s="182"/>
      <c r="T130" s="182"/>
      <c r="U130" s="205">
        <v>0</v>
      </c>
    </row>
    <row r="131" spans="1:21" ht="12" customHeight="1" x14ac:dyDescent="0.2">
      <c r="A131" s="54"/>
      <c r="B131" s="218"/>
      <c r="C131" s="181"/>
      <c r="D131" s="181"/>
      <c r="E131" s="189"/>
      <c r="F131" s="189"/>
      <c r="G131" s="204">
        <v>0</v>
      </c>
      <c r="H131" s="55"/>
      <c r="I131" s="219"/>
      <c r="J131" s="186"/>
      <c r="K131" s="191"/>
      <c r="L131" s="182"/>
      <c r="M131" s="208">
        <v>0</v>
      </c>
      <c r="N131" s="55"/>
      <c r="O131" s="188"/>
      <c r="P131" s="186"/>
      <c r="Q131" s="182"/>
      <c r="R131" s="182"/>
      <c r="S131" s="182"/>
      <c r="T131" s="182"/>
      <c r="U131" s="205">
        <v>0</v>
      </c>
    </row>
    <row r="132" spans="1:21" ht="12" customHeight="1" x14ac:dyDescent="0.2">
      <c r="A132" s="54"/>
      <c r="B132" s="218"/>
      <c r="C132" s="181"/>
      <c r="D132" s="181"/>
      <c r="E132" s="189"/>
      <c r="F132" s="189"/>
      <c r="G132" s="204">
        <v>0</v>
      </c>
      <c r="H132" s="55"/>
      <c r="I132" s="220"/>
      <c r="J132" s="185"/>
      <c r="K132" s="191"/>
      <c r="L132" s="193"/>
      <c r="M132" s="208">
        <v>0</v>
      </c>
      <c r="N132" s="55"/>
      <c r="O132" s="188"/>
      <c r="P132" s="186"/>
      <c r="Q132" s="182"/>
      <c r="R132" s="182"/>
      <c r="S132" s="182"/>
      <c r="T132" s="182"/>
      <c r="U132" s="205">
        <v>0</v>
      </c>
    </row>
    <row r="133" spans="1:21" ht="12" customHeight="1" x14ac:dyDescent="0.2">
      <c r="A133" s="54"/>
      <c r="B133" s="182"/>
      <c r="C133" s="190"/>
      <c r="D133" s="182"/>
      <c r="E133" s="190"/>
      <c r="F133" s="190"/>
      <c r="G133" s="204">
        <v>0</v>
      </c>
      <c r="H133" s="55"/>
      <c r="I133" s="221"/>
      <c r="J133" s="185"/>
      <c r="K133" s="191"/>
      <c r="L133" s="193"/>
      <c r="M133" s="208">
        <v>0</v>
      </c>
      <c r="N133" s="55"/>
      <c r="O133" s="188"/>
      <c r="P133" s="186"/>
      <c r="Q133" s="182"/>
      <c r="R133" s="182"/>
      <c r="S133" s="182"/>
      <c r="T133" s="182"/>
      <c r="U133" s="205">
        <v>0</v>
      </c>
    </row>
    <row r="134" spans="1:21" ht="12" customHeight="1" x14ac:dyDescent="0.2">
      <c r="A134" s="54"/>
      <c r="B134" s="182"/>
      <c r="C134" s="190"/>
      <c r="D134" s="182"/>
      <c r="E134" s="190"/>
      <c r="F134" s="190"/>
      <c r="G134" s="204">
        <v>0</v>
      </c>
      <c r="H134" s="55"/>
      <c r="I134" s="188"/>
      <c r="J134" s="182"/>
      <c r="K134" s="192"/>
      <c r="L134" s="211"/>
      <c r="M134" s="208">
        <v>0</v>
      </c>
      <c r="O134" s="54"/>
      <c r="P134" s="55" t="s">
        <v>60</v>
      </c>
      <c r="U134" s="56">
        <f>SUM(U116:U133)</f>
        <v>0</v>
      </c>
    </row>
    <row r="135" spans="1:21" ht="12" customHeight="1" x14ac:dyDescent="0.2">
      <c r="A135" s="54"/>
      <c r="B135" s="182"/>
      <c r="C135" s="190"/>
      <c r="D135" s="182"/>
      <c r="E135" s="190"/>
      <c r="F135" s="190"/>
      <c r="G135" s="204">
        <v>0</v>
      </c>
      <c r="H135" s="55"/>
      <c r="I135" s="188"/>
      <c r="J135" s="182"/>
      <c r="K135" s="192"/>
      <c r="L135" s="211"/>
      <c r="M135" s="205">
        <v>0</v>
      </c>
      <c r="O135" s="54"/>
      <c r="P135" s="55"/>
      <c r="U135" s="56"/>
    </row>
    <row r="136" spans="1:21" ht="12" customHeight="1" x14ac:dyDescent="0.2">
      <c r="A136" s="54"/>
      <c r="B136" s="182"/>
      <c r="C136" s="190"/>
      <c r="D136" s="182"/>
      <c r="E136" s="190"/>
      <c r="F136" s="190"/>
      <c r="G136" s="204">
        <v>0</v>
      </c>
      <c r="H136" s="55"/>
      <c r="I136" s="188"/>
      <c r="J136" s="182"/>
      <c r="K136" s="192"/>
      <c r="L136" s="211"/>
      <c r="M136" s="205">
        <v>0</v>
      </c>
      <c r="O136" s="54"/>
      <c r="P136" s="55" t="s">
        <v>185</v>
      </c>
      <c r="Q136" s="55"/>
      <c r="R136" s="55"/>
      <c r="S136" s="231">
        <v>0</v>
      </c>
      <c r="T136" s="55"/>
      <c r="U136" s="56">
        <f>S136*$U$19</f>
        <v>0</v>
      </c>
    </row>
    <row r="137" spans="1:21" ht="12" customHeight="1" x14ac:dyDescent="0.2">
      <c r="A137" s="54"/>
      <c r="B137" s="182"/>
      <c r="C137" s="190"/>
      <c r="D137" s="182"/>
      <c r="E137" s="190"/>
      <c r="F137" s="190"/>
      <c r="G137" s="204">
        <v>0</v>
      </c>
      <c r="H137" s="55"/>
      <c r="I137" s="188"/>
      <c r="J137" s="182"/>
      <c r="K137" s="192"/>
      <c r="L137" s="211"/>
      <c r="M137" s="205">
        <v>0</v>
      </c>
      <c r="O137" s="54"/>
      <c r="P137" s="55" t="s">
        <v>43</v>
      </c>
      <c r="Q137" s="55"/>
      <c r="R137" s="55"/>
      <c r="S137" s="231">
        <v>0</v>
      </c>
      <c r="T137" s="55"/>
      <c r="U137" s="56">
        <f>S137*$U$19</f>
        <v>0</v>
      </c>
    </row>
    <row r="138" spans="1:21" ht="12" customHeight="1" x14ac:dyDescent="0.2">
      <c r="A138" s="54"/>
      <c r="B138" s="182"/>
      <c r="C138" s="190"/>
      <c r="D138" s="182"/>
      <c r="E138" s="190"/>
      <c r="F138" s="190"/>
      <c r="G138" s="204">
        <v>0</v>
      </c>
      <c r="H138" s="55"/>
      <c r="I138" s="188"/>
      <c r="J138" s="182"/>
      <c r="K138" s="192"/>
      <c r="L138" s="211"/>
      <c r="M138" s="205">
        <v>0</v>
      </c>
      <c r="O138" s="54"/>
      <c r="P138" s="55" t="s">
        <v>186</v>
      </c>
      <c r="Q138" s="55"/>
      <c r="R138" s="55"/>
      <c r="S138" s="231">
        <v>0</v>
      </c>
      <c r="T138" s="55"/>
      <c r="U138" s="56">
        <f>S138*$U$19</f>
        <v>0</v>
      </c>
    </row>
    <row r="139" spans="1:21" ht="12" customHeight="1" x14ac:dyDescent="0.2">
      <c r="A139" s="54"/>
      <c r="B139" s="182"/>
      <c r="C139" s="190"/>
      <c r="D139" s="182"/>
      <c r="E139" s="190"/>
      <c r="F139" s="190"/>
      <c r="G139" s="204">
        <v>0</v>
      </c>
      <c r="H139" s="55"/>
      <c r="I139" s="188"/>
      <c r="J139" s="182"/>
      <c r="K139" s="192"/>
      <c r="L139" s="211"/>
      <c r="M139" s="205">
        <v>0</v>
      </c>
      <c r="O139" s="54"/>
      <c r="P139" s="55" t="s">
        <v>60</v>
      </c>
      <c r="U139" s="56">
        <f>SUM(U136:U138)</f>
        <v>0</v>
      </c>
    </row>
    <row r="140" spans="1:21" ht="12" customHeight="1" x14ac:dyDescent="0.2">
      <c r="A140" s="54"/>
      <c r="B140" s="182"/>
      <c r="C140" s="190"/>
      <c r="D140" s="182"/>
      <c r="E140" s="190"/>
      <c r="F140" s="190"/>
      <c r="G140" s="204">
        <v>0</v>
      </c>
      <c r="H140" s="55"/>
      <c r="I140" s="188"/>
      <c r="J140" s="182"/>
      <c r="K140" s="192"/>
      <c r="L140" s="211"/>
      <c r="M140" s="205">
        <v>0</v>
      </c>
      <c r="O140" s="54"/>
      <c r="P140" s="55"/>
      <c r="U140" s="56"/>
    </row>
    <row r="141" spans="1:21" ht="12" customHeight="1" x14ac:dyDescent="0.2">
      <c r="A141" s="54"/>
      <c r="B141" s="182"/>
      <c r="C141" s="190"/>
      <c r="D141" s="182"/>
      <c r="E141" s="190"/>
      <c r="F141" s="190"/>
      <c r="G141" s="204">
        <v>0</v>
      </c>
      <c r="H141" s="55"/>
      <c r="I141" s="188"/>
      <c r="J141" s="182"/>
      <c r="K141" s="192"/>
      <c r="L141" s="211"/>
      <c r="M141" s="205">
        <v>0</v>
      </c>
      <c r="O141" s="54"/>
      <c r="P141" s="55"/>
      <c r="Q141" s="55"/>
      <c r="R141" s="55"/>
      <c r="S141" s="55"/>
      <c r="T141" s="55"/>
      <c r="U141" s="56"/>
    </row>
    <row r="142" spans="1:21" ht="12" customHeight="1" x14ac:dyDescent="0.2">
      <c r="A142" s="54"/>
      <c r="B142" s="182"/>
      <c r="C142" s="190"/>
      <c r="D142" s="182"/>
      <c r="E142" s="190"/>
      <c r="F142" s="190"/>
      <c r="G142" s="204">
        <v>0</v>
      </c>
      <c r="H142" s="55"/>
      <c r="I142" s="188"/>
      <c r="J142" s="182"/>
      <c r="K142" s="192"/>
      <c r="L142" s="211"/>
      <c r="M142" s="205">
        <v>0</v>
      </c>
      <c r="O142" s="84"/>
      <c r="P142" s="88" t="s">
        <v>187</v>
      </c>
      <c r="Q142" s="88"/>
      <c r="R142" s="88"/>
      <c r="S142" s="88"/>
      <c r="T142" s="88"/>
      <c r="U142" s="105">
        <f>U113+U134+U139</f>
        <v>1000</v>
      </c>
    </row>
    <row r="143" spans="1:21" ht="12" customHeight="1" x14ac:dyDescent="0.2">
      <c r="A143" s="54"/>
      <c r="B143" s="182"/>
      <c r="C143" s="190"/>
      <c r="D143" s="182"/>
      <c r="E143" s="190"/>
      <c r="F143" s="190"/>
      <c r="G143" s="204">
        <v>0</v>
      </c>
      <c r="H143" s="55"/>
      <c r="I143" s="188"/>
      <c r="J143" s="182"/>
      <c r="K143" s="192"/>
      <c r="L143" s="211"/>
      <c r="M143" s="205">
        <v>0</v>
      </c>
      <c r="O143" s="54"/>
      <c r="P143" s="55"/>
      <c r="Q143" s="55"/>
      <c r="R143" s="55"/>
      <c r="S143" s="55"/>
      <c r="T143" s="55"/>
      <c r="U143" s="56"/>
    </row>
    <row r="144" spans="1:21" ht="12" customHeight="1" x14ac:dyDescent="0.2">
      <c r="A144" s="54"/>
      <c r="B144" s="182"/>
      <c r="C144" s="190"/>
      <c r="D144" s="182"/>
      <c r="E144" s="190"/>
      <c r="F144" s="190"/>
      <c r="G144" s="204">
        <v>0</v>
      </c>
      <c r="H144" s="55"/>
      <c r="I144" s="188"/>
      <c r="J144" s="182"/>
      <c r="K144" s="192"/>
      <c r="L144" s="211"/>
      <c r="M144" s="205">
        <v>0</v>
      </c>
      <c r="O144" s="54"/>
      <c r="P144" s="61" t="s">
        <v>188</v>
      </c>
      <c r="Q144" s="55"/>
      <c r="R144" s="55"/>
      <c r="S144" s="55"/>
      <c r="T144" s="55"/>
      <c r="U144" s="56"/>
    </row>
    <row r="145" spans="1:21" ht="12" customHeight="1" x14ac:dyDescent="0.2">
      <c r="A145" s="54"/>
      <c r="B145" s="182"/>
      <c r="C145" s="190"/>
      <c r="D145" s="182"/>
      <c r="E145" s="190"/>
      <c r="F145" s="190"/>
      <c r="G145" s="204">
        <v>0</v>
      </c>
      <c r="H145" s="55"/>
      <c r="I145" s="222"/>
      <c r="J145" s="193"/>
      <c r="K145" s="215"/>
      <c r="L145" s="216"/>
      <c r="M145" s="205">
        <v>0</v>
      </c>
      <c r="O145" s="54" t="s">
        <v>189</v>
      </c>
      <c r="P145" s="61" t="s">
        <v>190</v>
      </c>
      <c r="U145" s="205">
        <f>7500+2500+1500+1500+2500</f>
        <v>15500</v>
      </c>
    </row>
    <row r="146" spans="1:21" ht="12" customHeight="1" x14ac:dyDescent="0.2">
      <c r="A146" s="54"/>
      <c r="B146" s="182"/>
      <c r="C146" s="190"/>
      <c r="D146" s="182"/>
      <c r="E146" s="190"/>
      <c r="F146" s="190"/>
      <c r="G146" s="204">
        <v>0</v>
      </c>
      <c r="H146" s="55"/>
      <c r="I146" s="188"/>
      <c r="J146" s="182"/>
      <c r="K146" s="192"/>
      <c r="L146" s="182"/>
      <c r="M146" s="205">
        <v>0</v>
      </c>
      <c r="O146" s="54"/>
      <c r="P146" s="55" t="s">
        <v>377</v>
      </c>
      <c r="Q146" s="55"/>
      <c r="R146" s="55"/>
      <c r="S146" s="55"/>
      <c r="T146" s="55"/>
      <c r="U146" s="205"/>
    </row>
    <row r="147" spans="1:21" ht="12" customHeight="1" x14ac:dyDescent="0.2">
      <c r="A147" s="54"/>
      <c r="B147" s="182"/>
      <c r="C147" s="190"/>
      <c r="D147" s="182"/>
      <c r="E147" s="190"/>
      <c r="F147" s="190"/>
      <c r="G147" s="204">
        <v>0</v>
      </c>
      <c r="H147" s="55"/>
      <c r="I147" s="188"/>
      <c r="J147" s="182"/>
      <c r="K147" s="192"/>
      <c r="L147" s="182"/>
      <c r="M147" s="205">
        <v>0</v>
      </c>
      <c r="O147" s="54"/>
      <c r="P147" s="55" t="s">
        <v>378</v>
      </c>
      <c r="Q147" s="55"/>
      <c r="R147" s="55"/>
      <c r="S147" s="55"/>
      <c r="T147" s="55"/>
      <c r="U147" s="56"/>
    </row>
    <row r="148" spans="1:21" ht="12" customHeight="1" x14ac:dyDescent="0.2">
      <c r="A148" s="54"/>
      <c r="B148" s="55" t="s">
        <v>191</v>
      </c>
      <c r="C148" s="119"/>
      <c r="D148" s="55"/>
      <c r="E148" s="119"/>
      <c r="F148" s="119"/>
      <c r="G148" s="98">
        <f>SUM(G104:G147)</f>
        <v>16209.25</v>
      </c>
      <c r="H148" s="55"/>
      <c r="I148" s="188"/>
      <c r="J148" s="182"/>
      <c r="K148" s="192"/>
      <c r="L148" s="182"/>
      <c r="M148" s="205">
        <v>0</v>
      </c>
      <c r="O148" s="84"/>
      <c r="P148" s="88" t="s">
        <v>187</v>
      </c>
      <c r="Q148" s="88"/>
      <c r="R148" s="86"/>
      <c r="S148" s="134"/>
      <c r="T148" s="134"/>
      <c r="U148" s="136">
        <f>SUM(U145:U147)</f>
        <v>15500</v>
      </c>
    </row>
    <row r="149" spans="1:21" ht="12" customHeight="1" x14ac:dyDescent="0.2">
      <c r="A149" s="54"/>
      <c r="B149" s="55" t="s">
        <v>180</v>
      </c>
      <c r="C149" s="119"/>
      <c r="D149" s="55"/>
      <c r="E149" s="119"/>
      <c r="F149" s="119"/>
      <c r="G149" s="148">
        <f>G148+(G148*U5)</f>
        <v>16209.25</v>
      </c>
      <c r="H149" s="55"/>
      <c r="I149" s="219"/>
      <c r="J149" s="193"/>
      <c r="K149" s="223"/>
      <c r="L149" s="190"/>
      <c r="M149" s="205">
        <v>0</v>
      </c>
      <c r="O149" s="54"/>
      <c r="P149" s="55" t="s">
        <v>240</v>
      </c>
      <c r="Q149" s="55"/>
      <c r="R149" s="55"/>
      <c r="S149" s="55"/>
      <c r="T149" s="55"/>
      <c r="U149" s="56"/>
    </row>
    <row r="150" spans="1:21" ht="12" customHeight="1" x14ac:dyDescent="0.2">
      <c r="A150" s="139" t="s">
        <v>192</v>
      </c>
      <c r="B150" s="141"/>
      <c r="C150" s="141"/>
      <c r="D150" s="141"/>
      <c r="E150" s="149"/>
      <c r="F150" s="149"/>
      <c r="G150" s="150">
        <f>G91+G102+G149</f>
        <v>445104.14999999997</v>
      </c>
      <c r="H150" s="55"/>
      <c r="I150" s="219"/>
      <c r="J150" s="193"/>
      <c r="K150" s="223"/>
      <c r="L150" s="190"/>
      <c r="M150" s="205">
        <v>0</v>
      </c>
      <c r="O150" s="206"/>
      <c r="P150" s="182"/>
      <c r="Q150" s="182"/>
      <c r="R150" s="182"/>
      <c r="S150" s="182"/>
      <c r="T150" s="182"/>
      <c r="U150" s="205">
        <v>0</v>
      </c>
    </row>
    <row r="151" spans="1:21" ht="12" customHeight="1" x14ac:dyDescent="0.2">
      <c r="A151" s="54"/>
      <c r="B151" s="55" t="s">
        <v>141</v>
      </c>
      <c r="C151" s="55"/>
      <c r="D151" s="55"/>
      <c r="E151" s="119"/>
      <c r="F151" s="119"/>
      <c r="G151" s="204">
        <v>0</v>
      </c>
      <c r="H151" s="55"/>
      <c r="I151" s="219"/>
      <c r="J151" s="193"/>
      <c r="K151" s="223"/>
      <c r="L151" s="190"/>
      <c r="M151" s="205">
        <v>0</v>
      </c>
      <c r="O151" s="206"/>
      <c r="P151" s="182"/>
      <c r="Q151" s="182"/>
      <c r="R151" s="182"/>
      <c r="S151" s="182"/>
      <c r="T151" s="182"/>
      <c r="U151" s="205">
        <v>0</v>
      </c>
    </row>
    <row r="152" spans="1:21" ht="12" customHeight="1" x14ac:dyDescent="0.2">
      <c r="A152" s="54"/>
      <c r="B152" s="132" t="s">
        <v>596</v>
      </c>
      <c r="C152" s="55"/>
      <c r="D152" s="132"/>
      <c r="E152" s="133"/>
      <c r="F152" s="133"/>
      <c r="G152" s="204">
        <v>0</v>
      </c>
      <c r="H152" s="55"/>
      <c r="I152" s="219"/>
      <c r="J152" s="193"/>
      <c r="K152" s="223"/>
      <c r="L152" s="190"/>
      <c r="M152" s="205">
        <v>0</v>
      </c>
      <c r="O152" s="206" t="s">
        <v>189</v>
      </c>
      <c r="P152" s="182" t="s">
        <v>556</v>
      </c>
      <c r="Q152" s="182"/>
      <c r="R152" s="182"/>
      <c r="S152" s="182"/>
      <c r="T152" s="182"/>
      <c r="U152" s="205">
        <f>12000/3</f>
        <v>4000</v>
      </c>
    </row>
    <row r="153" spans="1:21" ht="12" customHeight="1" x14ac:dyDescent="0.2">
      <c r="A153" s="54"/>
      <c r="B153" s="55" t="s">
        <v>36</v>
      </c>
      <c r="C153" s="55"/>
      <c r="D153" s="55"/>
      <c r="E153" s="119"/>
      <c r="F153" s="119"/>
      <c r="G153" s="98">
        <v>0</v>
      </c>
      <c r="H153" s="55"/>
      <c r="I153" s="219"/>
      <c r="J153" s="193"/>
      <c r="K153" s="223"/>
      <c r="L153" s="190"/>
      <c r="M153" s="205">
        <v>0</v>
      </c>
      <c r="O153" s="206"/>
      <c r="P153" s="182"/>
      <c r="Q153" s="182"/>
      <c r="R153" s="182"/>
      <c r="S153" s="182"/>
      <c r="T153" s="182"/>
      <c r="U153" s="205">
        <v>0</v>
      </c>
    </row>
    <row r="154" spans="1:21" ht="12" customHeight="1" x14ac:dyDescent="0.2">
      <c r="A154" s="54"/>
      <c r="B154" s="55"/>
      <c r="C154" s="55"/>
      <c r="D154" s="55"/>
      <c r="E154" s="119"/>
      <c r="F154" s="119"/>
      <c r="G154" s="98"/>
      <c r="H154" s="55"/>
      <c r="I154" s="219"/>
      <c r="J154" s="193"/>
      <c r="K154" s="223"/>
      <c r="L154" s="190"/>
      <c r="M154" s="205">
        <v>0</v>
      </c>
      <c r="O154" s="206" t="s">
        <v>189</v>
      </c>
      <c r="P154" s="182" t="s">
        <v>640</v>
      </c>
      <c r="Q154" s="182"/>
      <c r="R154" s="182"/>
      <c r="S154" s="182"/>
      <c r="T154" s="182"/>
      <c r="U154" s="205">
        <v>12500</v>
      </c>
    </row>
    <row r="155" spans="1:21" ht="12" customHeight="1" x14ac:dyDescent="0.2">
      <c r="A155" s="151" t="s">
        <v>193</v>
      </c>
      <c r="B155" s="141"/>
      <c r="C155" s="152"/>
      <c r="D155" s="153"/>
      <c r="E155" s="154"/>
      <c r="F155" s="154"/>
      <c r="G155" s="155">
        <f>SUM(G150:G154)</f>
        <v>445104.14999999997</v>
      </c>
      <c r="H155" s="55"/>
      <c r="I155" s="219"/>
      <c r="J155" s="193"/>
      <c r="K155" s="223"/>
      <c r="L155" s="190"/>
      <c r="M155" s="205">
        <v>0</v>
      </c>
      <c r="O155" s="206"/>
      <c r="P155" s="182" t="s">
        <v>794</v>
      </c>
      <c r="Q155" s="182"/>
      <c r="R155" s="182"/>
      <c r="S155" s="182"/>
      <c r="T155" s="182"/>
      <c r="U155" s="205" t="s">
        <v>641</v>
      </c>
    </row>
    <row r="156" spans="1:21" ht="12" customHeight="1" x14ac:dyDescent="0.2">
      <c r="A156" s="55"/>
      <c r="B156" s="55"/>
      <c r="C156" s="55"/>
      <c r="D156" s="55"/>
      <c r="E156" s="119"/>
      <c r="F156" s="119"/>
      <c r="G156" s="100"/>
      <c r="H156" s="55"/>
      <c r="I156" s="138"/>
      <c r="J156" s="117" t="s">
        <v>243</v>
      </c>
      <c r="K156" s="104"/>
      <c r="L156" s="86"/>
      <c r="M156" s="105">
        <f>SUM(M130:M155)</f>
        <v>0</v>
      </c>
      <c r="O156" s="206"/>
      <c r="P156" s="182" t="s">
        <v>795</v>
      </c>
      <c r="Q156" s="182"/>
      <c r="R156" s="182"/>
      <c r="S156" s="182"/>
      <c r="T156" s="182"/>
      <c r="U156" s="205">
        <v>0</v>
      </c>
    </row>
    <row r="157" spans="1:21" ht="12" customHeight="1" x14ac:dyDescent="0.2">
      <c r="A157" s="156"/>
      <c r="B157" s="114"/>
      <c r="C157" s="114"/>
      <c r="D157" s="109" t="s">
        <v>174</v>
      </c>
      <c r="E157" s="76"/>
      <c r="F157" s="76"/>
      <c r="G157" s="157"/>
      <c r="H157" s="55"/>
      <c r="I157" s="54"/>
      <c r="J157" s="55"/>
      <c r="K157" s="100"/>
      <c r="L157" s="55"/>
      <c r="M157" s="56"/>
      <c r="O157" s="206"/>
      <c r="P157" s="182" t="s">
        <v>797</v>
      </c>
      <c r="Q157" s="182"/>
      <c r="R157" s="182"/>
      <c r="S157" s="182"/>
      <c r="T157" s="182"/>
      <c r="U157" s="205">
        <v>0</v>
      </c>
    </row>
    <row r="158" spans="1:21" ht="12" customHeight="1" x14ac:dyDescent="0.2">
      <c r="A158" s="54"/>
      <c r="B158" s="55"/>
      <c r="C158" s="55"/>
      <c r="D158" s="55"/>
      <c r="E158" s="119"/>
      <c r="F158" s="119"/>
      <c r="G158" s="98"/>
      <c r="H158" s="55"/>
      <c r="I158" s="158" t="s">
        <v>194</v>
      </c>
      <c r="J158" s="123" t="s">
        <v>195</v>
      </c>
      <c r="K158" s="100"/>
      <c r="L158" s="119"/>
      <c r="M158" s="56"/>
      <c r="O158" s="206"/>
      <c r="P158" s="182"/>
      <c r="Q158" s="182"/>
      <c r="R158" s="182"/>
      <c r="S158" s="182"/>
      <c r="T158" s="182"/>
      <c r="U158" s="205">
        <v>0</v>
      </c>
    </row>
    <row r="159" spans="1:21" ht="12" customHeight="1" x14ac:dyDescent="0.2">
      <c r="A159" s="97" t="s">
        <v>196</v>
      </c>
      <c r="B159" s="102" t="s">
        <v>197</v>
      </c>
      <c r="C159" s="55"/>
      <c r="D159" s="55"/>
      <c r="E159" s="119"/>
      <c r="F159" s="119"/>
      <c r="G159" s="98"/>
      <c r="H159" s="55"/>
      <c r="I159" s="120"/>
      <c r="J159" s="55"/>
      <c r="K159" s="100"/>
      <c r="L159" s="119"/>
      <c r="M159" s="58"/>
      <c r="O159" s="206"/>
      <c r="P159" s="182"/>
      <c r="Q159" s="182"/>
      <c r="R159" s="182"/>
      <c r="S159" s="182"/>
      <c r="T159" s="182"/>
      <c r="U159" s="205">
        <v>0</v>
      </c>
    </row>
    <row r="160" spans="1:21" ht="12" customHeight="1" x14ac:dyDescent="0.2">
      <c r="A160" s="97"/>
      <c r="B160" s="102"/>
      <c r="C160" s="55"/>
      <c r="D160" s="55"/>
      <c r="E160" s="119"/>
      <c r="F160" s="119"/>
      <c r="G160" s="98"/>
      <c r="H160" s="55"/>
      <c r="I160" s="120" t="s">
        <v>182</v>
      </c>
      <c r="J160" s="55"/>
      <c r="K160" s="207">
        <v>0</v>
      </c>
      <c r="L160" s="211"/>
      <c r="M160" s="208">
        <f>K160/$U$2</f>
        <v>0</v>
      </c>
      <c r="O160" s="206"/>
      <c r="P160" s="182"/>
      <c r="Q160" s="182"/>
      <c r="R160" s="182"/>
      <c r="S160" s="182"/>
      <c r="T160" s="182"/>
      <c r="U160" s="205">
        <v>0</v>
      </c>
    </row>
    <row r="161" spans="1:23" ht="12" customHeight="1" x14ac:dyDescent="0.2">
      <c r="A161" s="54"/>
      <c r="B161" s="55"/>
      <c r="C161" s="55"/>
      <c r="D161" s="55"/>
      <c r="E161" s="119"/>
      <c r="F161" s="119"/>
      <c r="G161" s="98"/>
      <c r="H161" s="55"/>
      <c r="I161" s="54" t="s">
        <v>177</v>
      </c>
      <c r="J161" s="55" t="s">
        <v>117</v>
      </c>
      <c r="K161" s="207">
        <v>0</v>
      </c>
      <c r="L161" s="211"/>
      <c r="M161" s="208">
        <f>K161/$U$2</f>
        <v>0</v>
      </c>
      <c r="O161" s="206"/>
      <c r="P161" s="182"/>
      <c r="Q161" s="182"/>
      <c r="R161" s="182"/>
      <c r="S161" s="182"/>
      <c r="T161" s="182"/>
      <c r="U161" s="205">
        <v>0</v>
      </c>
    </row>
    <row r="162" spans="1:23" ht="12" customHeight="1" x14ac:dyDescent="0.2">
      <c r="A162" s="54"/>
      <c r="B162" s="55"/>
      <c r="C162" s="55"/>
      <c r="D162" s="55"/>
      <c r="E162" s="119"/>
      <c r="F162" s="119"/>
      <c r="G162" s="98"/>
      <c r="H162" s="55"/>
      <c r="I162" s="54"/>
      <c r="J162" s="55" t="s">
        <v>198</v>
      </c>
      <c r="K162" s="159"/>
      <c r="L162" s="119"/>
      <c r="M162" s="56">
        <f>SUM(M160:M161)</f>
        <v>0</v>
      </c>
      <c r="O162" s="206"/>
      <c r="P162" s="182"/>
      <c r="Q162" s="182"/>
      <c r="R162" s="182"/>
      <c r="S162" s="182"/>
      <c r="T162" s="182"/>
      <c r="U162" s="205">
        <v>0</v>
      </c>
    </row>
    <row r="163" spans="1:23" ht="12" customHeight="1" x14ac:dyDescent="0.2">
      <c r="A163" s="54"/>
      <c r="B163" s="55"/>
      <c r="C163" s="55"/>
      <c r="D163" s="55"/>
      <c r="E163" s="119"/>
      <c r="F163" s="119"/>
      <c r="G163" s="98"/>
      <c r="H163" s="55"/>
      <c r="I163" s="54"/>
      <c r="J163" s="55"/>
      <c r="K163" s="100"/>
      <c r="L163" s="55"/>
      <c r="M163" s="56"/>
      <c r="O163" s="206"/>
      <c r="P163" s="182"/>
      <c r="Q163" s="182"/>
      <c r="R163" s="182"/>
      <c r="S163" s="182"/>
      <c r="T163" s="182"/>
      <c r="U163" s="205">
        <v>0</v>
      </c>
    </row>
    <row r="164" spans="1:23" ht="12" customHeight="1" x14ac:dyDescent="0.2">
      <c r="A164" s="54"/>
      <c r="B164" s="55"/>
      <c r="C164" s="55"/>
      <c r="D164" s="55"/>
      <c r="E164" s="119"/>
      <c r="F164" s="119"/>
      <c r="G164" s="98"/>
      <c r="H164" s="55"/>
      <c r="I164" s="54" t="s">
        <v>199</v>
      </c>
      <c r="J164" s="55"/>
      <c r="K164" s="207">
        <v>0</v>
      </c>
      <c r="L164" s="182"/>
      <c r="M164" s="208">
        <f t="shared" ref="M164:M165" si="0">K164/$U$2</f>
        <v>0</v>
      </c>
      <c r="O164" s="188"/>
      <c r="P164" s="182"/>
      <c r="Q164" s="182"/>
      <c r="R164" s="182"/>
      <c r="S164" s="182"/>
      <c r="T164" s="182"/>
      <c r="U164" s="205">
        <v>0</v>
      </c>
    </row>
    <row r="165" spans="1:23" ht="12" customHeight="1" x14ac:dyDescent="0.2">
      <c r="A165" s="54"/>
      <c r="B165" s="55"/>
      <c r="C165" s="55"/>
      <c r="D165" s="55"/>
      <c r="E165" s="119"/>
      <c r="F165" s="119"/>
      <c r="G165" s="98"/>
      <c r="H165" s="137"/>
      <c r="I165" s="54" t="s">
        <v>200</v>
      </c>
      <c r="J165" s="55"/>
      <c r="K165" s="207">
        <v>0</v>
      </c>
      <c r="L165" s="182"/>
      <c r="M165" s="208">
        <f t="shared" si="0"/>
        <v>0</v>
      </c>
      <c r="O165" s="188"/>
      <c r="P165" s="182"/>
      <c r="Q165" s="182"/>
      <c r="R165" s="182"/>
      <c r="S165" s="182"/>
      <c r="T165" s="182"/>
      <c r="U165" s="205">
        <v>0</v>
      </c>
    </row>
    <row r="166" spans="1:23" ht="12" customHeight="1" x14ac:dyDescent="0.2">
      <c r="A166" s="54"/>
      <c r="B166" s="55"/>
      <c r="C166" s="55"/>
      <c r="D166" s="55"/>
      <c r="E166" s="119"/>
      <c r="F166" s="119"/>
      <c r="G166" s="98"/>
      <c r="H166" s="55"/>
      <c r="I166" s="54" t="s">
        <v>201</v>
      </c>
      <c r="J166" s="55"/>
      <c r="K166" s="192"/>
      <c r="L166" s="182"/>
      <c r="M166" s="208">
        <v>0</v>
      </c>
      <c r="O166" s="188"/>
      <c r="P166" s="182"/>
      <c r="Q166" s="182"/>
      <c r="R166" s="182"/>
      <c r="S166" s="182"/>
      <c r="T166" s="182"/>
      <c r="U166" s="205">
        <v>0</v>
      </c>
    </row>
    <row r="167" spans="1:23" ht="12" customHeight="1" x14ac:dyDescent="0.2">
      <c r="A167" s="54"/>
      <c r="B167" s="55"/>
      <c r="C167" s="55"/>
      <c r="D167" s="55"/>
      <c r="E167" s="119"/>
      <c r="F167" s="119"/>
      <c r="G167" s="98"/>
      <c r="H167" s="55"/>
      <c r="I167" s="54" t="s">
        <v>202</v>
      </c>
      <c r="J167" s="55"/>
      <c r="K167" s="192"/>
      <c r="L167" s="182"/>
      <c r="M167" s="208">
        <v>0</v>
      </c>
      <c r="O167" s="188"/>
      <c r="P167" s="182"/>
      <c r="Q167" s="182"/>
      <c r="R167" s="182"/>
      <c r="S167" s="182"/>
      <c r="T167" s="182"/>
      <c r="U167" s="205">
        <v>0</v>
      </c>
    </row>
    <row r="168" spans="1:23" ht="12" customHeight="1" x14ac:dyDescent="0.2">
      <c r="A168" s="54"/>
      <c r="B168" s="55" t="s">
        <v>203</v>
      </c>
      <c r="C168" s="55"/>
      <c r="D168" s="55"/>
      <c r="E168" s="119"/>
      <c r="F168" s="119"/>
      <c r="G168" s="98">
        <f>SUM(G160:G167)</f>
        <v>0</v>
      </c>
      <c r="H168" s="55"/>
      <c r="I168" s="54"/>
      <c r="J168" s="55" t="s">
        <v>204</v>
      </c>
      <c r="K168" s="55"/>
      <c r="L168" s="55"/>
      <c r="M168" s="56">
        <f>SUM(M164:M167)</f>
        <v>0</v>
      </c>
      <c r="O168" s="54"/>
      <c r="P168" s="102" t="s">
        <v>242</v>
      </c>
      <c r="Q168" s="55"/>
      <c r="R168" s="55"/>
      <c r="S168" s="55"/>
      <c r="T168" s="55"/>
      <c r="U168" s="56">
        <f>SUM(U150:U167)</f>
        <v>16500</v>
      </c>
    </row>
    <row r="169" spans="1:23" ht="12" customHeight="1" x14ac:dyDescent="0.2">
      <c r="A169" s="54"/>
      <c r="B169" s="55" t="s">
        <v>205</v>
      </c>
      <c r="C169" s="55"/>
      <c r="D169" s="55"/>
      <c r="E169" s="119"/>
      <c r="F169" s="119"/>
      <c r="G169" s="98">
        <f>G168*U5</f>
        <v>0</v>
      </c>
      <c r="H169" s="55"/>
      <c r="I169" s="54"/>
      <c r="J169" s="55" t="s">
        <v>130</v>
      </c>
      <c r="K169" s="55"/>
      <c r="L169" s="55"/>
      <c r="M169" s="56">
        <v>0</v>
      </c>
      <c r="O169" s="54"/>
      <c r="P169" s="102" t="s">
        <v>206</v>
      </c>
      <c r="Q169" s="55"/>
      <c r="R169" s="55"/>
      <c r="S169" s="55"/>
      <c r="T169" s="55"/>
      <c r="U169" s="56">
        <f>SUM(U148+U168)</f>
        <v>32000</v>
      </c>
      <c r="W169" s="293"/>
    </row>
    <row r="170" spans="1:23" ht="12" customHeight="1" x14ac:dyDescent="0.2">
      <c r="A170" s="54"/>
      <c r="B170" s="55" t="s">
        <v>207</v>
      </c>
      <c r="C170" s="55"/>
      <c r="D170" s="55"/>
      <c r="E170" s="119"/>
      <c r="F170" s="119"/>
      <c r="G170" s="98">
        <f>G168+G169</f>
        <v>0</v>
      </c>
      <c r="H170" s="55"/>
      <c r="I170" s="54"/>
      <c r="J170" s="55"/>
      <c r="K170" s="55"/>
      <c r="L170" s="55"/>
      <c r="M170" s="56"/>
      <c r="O170" s="54"/>
      <c r="P170" s="55"/>
      <c r="Q170" s="55"/>
      <c r="R170" s="55"/>
      <c r="S170" s="55"/>
      <c r="T170" s="55"/>
      <c r="U170" s="56"/>
      <c r="W170" s="265"/>
    </row>
    <row r="171" spans="1:23" ht="12" customHeight="1" x14ac:dyDescent="0.2">
      <c r="A171" s="139"/>
      <c r="B171" s="160" t="s">
        <v>208</v>
      </c>
      <c r="C171" s="141"/>
      <c r="D171" s="141"/>
      <c r="E171" s="149"/>
      <c r="F171" s="149"/>
      <c r="G171" s="161">
        <f>G155+G170</f>
        <v>445104.14999999997</v>
      </c>
      <c r="H171" s="55"/>
      <c r="I171" s="162"/>
      <c r="J171" s="163" t="s">
        <v>209</v>
      </c>
      <c r="K171" s="164"/>
      <c r="L171" s="164"/>
      <c r="M171" s="165">
        <f>M19+M43+M90+M128+M156+M162+M168+M169</f>
        <v>478704.14999999997</v>
      </c>
      <c r="O171" s="162"/>
      <c r="P171" s="163" t="s">
        <v>210</v>
      </c>
      <c r="Q171" s="164"/>
      <c r="R171" s="164"/>
      <c r="S171" s="164"/>
      <c r="T171" s="164"/>
      <c r="U171" s="165">
        <f>U19+U25+U72+U110+U142+U169</f>
        <v>568747.40687474993</v>
      </c>
      <c r="W171" s="265"/>
    </row>
    <row r="172" spans="1:23" ht="12" customHeight="1" thickBot="1" x14ac:dyDescent="0.25">
      <c r="A172" s="166"/>
      <c r="B172" s="166"/>
      <c r="C172" s="167"/>
      <c r="D172" s="166"/>
      <c r="E172" s="167"/>
      <c r="F172" s="167"/>
      <c r="G172" s="168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W172" s="265"/>
    </row>
    <row r="173" spans="1:23" ht="12" customHeight="1" thickTop="1" x14ac:dyDescent="0.2"/>
    <row r="174" spans="1:23" ht="12" customHeight="1" x14ac:dyDescent="0.2">
      <c r="A174" s="66" t="s">
        <v>211</v>
      </c>
      <c r="B174" s="62"/>
      <c r="D174" s="169">
        <v>42736</v>
      </c>
      <c r="E174" s="71"/>
      <c r="F174" s="71"/>
      <c r="I174" s="73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73"/>
      <c r="W174" s="264"/>
    </row>
    <row r="175" spans="1:23" ht="12" customHeight="1" x14ac:dyDescent="0.2">
      <c r="A175" s="66" t="s">
        <v>212</v>
      </c>
      <c r="B175" s="62"/>
      <c r="D175" s="169">
        <v>42736</v>
      </c>
      <c r="E175" s="71"/>
      <c r="F175" s="71"/>
      <c r="I175" s="54"/>
      <c r="J175" s="55"/>
      <c r="K175" s="55"/>
      <c r="L175" s="55"/>
      <c r="M175" s="113" t="s">
        <v>213</v>
      </c>
      <c r="N175" s="113"/>
      <c r="O175" s="113"/>
      <c r="P175" s="113"/>
      <c r="Q175" s="113"/>
      <c r="R175" s="113"/>
      <c r="S175" s="113"/>
      <c r="T175" s="113"/>
      <c r="U175" s="113"/>
      <c r="V175" s="54"/>
      <c r="W175" s="264"/>
    </row>
    <row r="176" spans="1:23" ht="12" customHeight="1" x14ac:dyDescent="0.2">
      <c r="I176" s="84"/>
      <c r="J176" s="170"/>
      <c r="K176" s="92" t="s">
        <v>214</v>
      </c>
      <c r="L176" s="92"/>
      <c r="M176" s="171">
        <v>2.5000000000000001E-2</v>
      </c>
      <c r="N176" s="171"/>
      <c r="O176" s="171">
        <v>0.05</v>
      </c>
      <c r="P176" s="172">
        <v>0.1</v>
      </c>
      <c r="Q176" s="171"/>
      <c r="R176" s="172">
        <v>0.125</v>
      </c>
      <c r="S176" s="172">
        <v>0.15</v>
      </c>
      <c r="T176" s="173"/>
      <c r="U176" s="172">
        <v>0.17499999999999999</v>
      </c>
      <c r="V176" s="194">
        <v>0.06</v>
      </c>
      <c r="W176" s="264"/>
    </row>
    <row r="177" spans="1:26" ht="12" customHeight="1" x14ac:dyDescent="0.2">
      <c r="A177" s="174" t="s">
        <v>215</v>
      </c>
      <c r="C177" s="62" t="s">
        <v>104</v>
      </c>
      <c r="D177" s="61" t="s">
        <v>216</v>
      </c>
      <c r="I177" s="54"/>
      <c r="J177" s="55"/>
      <c r="K177" s="55"/>
      <c r="L177" s="55"/>
      <c r="N177" s="55"/>
      <c r="O177" s="55"/>
      <c r="P177" s="55"/>
      <c r="Q177" s="55"/>
      <c r="R177" s="55"/>
      <c r="S177" s="55"/>
      <c r="T177" s="55"/>
      <c r="U177" s="82"/>
      <c r="V177" s="73"/>
      <c r="W177" s="54"/>
    </row>
    <row r="178" spans="1:26" ht="12" customHeight="1" x14ac:dyDescent="0.2">
      <c r="D178" s="61" t="s">
        <v>642</v>
      </c>
      <c r="I178" s="266"/>
      <c r="J178" s="267" t="s">
        <v>217</v>
      </c>
      <c r="K178" s="268">
        <f>+($M$171+$U$72+$U$110+$U$169+U139)/(1-U7)</f>
        <v>729577.35714285716</v>
      </c>
      <c r="L178" s="268"/>
      <c r="M178" s="268">
        <f>+($M$171+$U$72+$U$110+$U$169+$U$139)/(1-($U$7-M176))</f>
        <v>704419.51724137913</v>
      </c>
      <c r="N178" s="268"/>
      <c r="O178" s="268">
        <f>+($M$171+$U$72+$U$110+$U$169+$U$139)/(1-($U$7-O176))</f>
        <v>680938.86666666658</v>
      </c>
      <c r="P178" s="268">
        <f>+($M$171+$U$72+$U$110+$U$169+$U$139)/(1-($U$7-P176))</f>
        <v>638380.18749999988</v>
      </c>
      <c r="Q178" s="268"/>
      <c r="R178" s="268">
        <f>+($M$171+$U$72+$U$110+$U$169+$U$139)/(1-($U$7-R176))</f>
        <v>619035.33333333337</v>
      </c>
      <c r="S178" s="268">
        <f>+($M$171+$U$72+$U$110+$U$169+$U$139)/(1-($U$7-S176))</f>
        <v>600828.4117647059</v>
      </c>
      <c r="T178" s="269"/>
      <c r="U178" s="268">
        <f>+($M$171+$U$72+$U$110+$U$169+$U$139)/(1-($U$7-U176))</f>
        <v>583661.88571428566</v>
      </c>
      <c r="V178" s="273">
        <f>+($M$171+$U$72+$U$110+$U$134+$U$169+$U$139)/(1-($U$7-V176))</f>
        <v>671979.14473684202</v>
      </c>
      <c r="W178" s="264"/>
      <c r="Y178" s="55"/>
      <c r="Z178" s="265"/>
    </row>
    <row r="179" spans="1:26" ht="12" customHeight="1" x14ac:dyDescent="0.2">
      <c r="D179" s="61" t="s">
        <v>643</v>
      </c>
      <c r="I179" s="54"/>
      <c r="J179" s="123"/>
      <c r="K179" s="55"/>
      <c r="L179" s="55"/>
      <c r="M179" s="123"/>
      <c r="N179" s="55"/>
      <c r="O179" s="123"/>
      <c r="P179" s="123"/>
      <c r="Q179" s="55"/>
      <c r="R179" s="123"/>
      <c r="S179" s="123"/>
      <c r="T179" s="55"/>
      <c r="U179" s="123"/>
      <c r="V179" s="120"/>
      <c r="W179" s="343" t="s">
        <v>600</v>
      </c>
      <c r="Y179" s="265">
        <v>13606</v>
      </c>
    </row>
    <row r="180" spans="1:26" ht="12" customHeight="1" x14ac:dyDescent="0.2">
      <c r="C180" s="61"/>
      <c r="D180" s="61" t="s">
        <v>416</v>
      </c>
      <c r="I180" s="266"/>
      <c r="J180" s="267" t="s">
        <v>218</v>
      </c>
      <c r="K180" s="268">
        <f>+($U$19+$U$72+$U$110+$U$169+U139)/(1-$U$7)</f>
        <v>737715.58625000005</v>
      </c>
      <c r="L180" s="268"/>
      <c r="M180" s="268">
        <f>+($U$19+$U$72+$U$110+$U$169+$U$139)/(1-($U$7-M176))</f>
        <v>712277.11775862053</v>
      </c>
      <c r="N180" s="268"/>
      <c r="O180" s="268">
        <f>+($U$19+$U$72+$U$110+$U$169+$U$139)/(1-($U$7-O176))</f>
        <v>688534.5471666666</v>
      </c>
      <c r="P180" s="268">
        <f>+($U$19+$U$72+$U$110+$U$169+$U$139)/(1-($U$7-P176))</f>
        <v>645501.13796874997</v>
      </c>
      <c r="Q180" s="268"/>
      <c r="R180" s="268">
        <f>+($U$19+$U$72+$U$110+$U$169+$U$139)/(1-($U$7-R176))</f>
        <v>625940.49742424244</v>
      </c>
      <c r="S180" s="268">
        <f>+($U$19+$U$72+$U$110+$U$169+$U$139)/(1-($U$7-S176))</f>
        <v>607530.48279411765</v>
      </c>
      <c r="T180" s="269"/>
      <c r="U180" s="268">
        <f>+($U$19+$U$72+$U$110+$U$169+$U$139)/(1-($U$7-U176))</f>
        <v>590172.46899999992</v>
      </c>
      <c r="V180" s="272">
        <f>+($U$19+$U$72+$U$110+$U$134+$U$169+$U$139)/(1-($U$7-V176))</f>
        <v>679474.8820723684</v>
      </c>
      <c r="W180" s="264"/>
      <c r="Y180" s="55"/>
      <c r="Z180" s="265"/>
    </row>
    <row r="181" spans="1:26" ht="12" customHeight="1" x14ac:dyDescent="0.2">
      <c r="A181" s="174" t="s">
        <v>219</v>
      </c>
      <c r="C181" s="62" t="s">
        <v>104</v>
      </c>
      <c r="I181" s="188"/>
      <c r="J181" s="270" t="s">
        <v>220</v>
      </c>
      <c r="K181" s="192">
        <f>+K180*1.02</f>
        <v>752469.89797500009</v>
      </c>
      <c r="L181" s="192"/>
      <c r="M181" s="192">
        <f>+M180*1.02</f>
        <v>726522.66011379298</v>
      </c>
      <c r="N181" s="192"/>
      <c r="O181" s="192">
        <f>+O180*1.02</f>
        <v>702305.23810999992</v>
      </c>
      <c r="P181" s="192">
        <f>+P180*1.02</f>
        <v>658411.16072812502</v>
      </c>
      <c r="Q181" s="192"/>
      <c r="R181" s="192">
        <f>+R180*1.02</f>
        <v>638459.30737272731</v>
      </c>
      <c r="S181" s="192">
        <f>+S180*1.02</f>
        <v>619681.09245</v>
      </c>
      <c r="T181" s="182"/>
      <c r="U181" s="192">
        <f>+U180*1.02</f>
        <v>601975.91837999993</v>
      </c>
      <c r="V181" s="271">
        <f>+V180*1.02</f>
        <v>693064.37971381575</v>
      </c>
      <c r="W181" s="264">
        <f>Y179*V181</f>
        <v>9429833950.3861771</v>
      </c>
      <c r="Y181" s="61" t="s">
        <v>799</v>
      </c>
    </row>
    <row r="182" spans="1:26" x14ac:dyDescent="0.2">
      <c r="I182" s="54"/>
      <c r="J182" s="123" t="s">
        <v>221</v>
      </c>
      <c r="K182" s="100">
        <f>+K180*1.03</f>
        <v>759847.05383750005</v>
      </c>
      <c r="L182" s="100"/>
      <c r="M182" s="100">
        <f>+M180*1.03</f>
        <v>733645.43129137915</v>
      </c>
      <c r="N182" s="100"/>
      <c r="O182" s="100">
        <f>+O180*1.03</f>
        <v>709190.58358166658</v>
      </c>
      <c r="P182" s="100">
        <f>+P180*1.03</f>
        <v>664866.17210781248</v>
      </c>
      <c r="Q182" s="100"/>
      <c r="R182" s="100">
        <f>+R180*1.03</f>
        <v>644718.71234696975</v>
      </c>
      <c r="S182" s="100">
        <f>+S180*1.03</f>
        <v>625756.39727794123</v>
      </c>
      <c r="T182" s="55"/>
      <c r="U182" s="100">
        <f>+U180*1.03</f>
        <v>607877.64306999999</v>
      </c>
      <c r="V182" s="175">
        <f>+V180*1.03</f>
        <v>699859.12853453949</v>
      </c>
      <c r="W182" s="264">
        <f>W181*3</f>
        <v>28289501851.158531</v>
      </c>
      <c r="Y182" s="61" t="s">
        <v>798</v>
      </c>
    </row>
    <row r="183" spans="1:26" x14ac:dyDescent="0.2">
      <c r="D183" s="68"/>
      <c r="I183" s="54"/>
      <c r="J183" s="123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4"/>
      <c r="W183" s="54"/>
    </row>
    <row r="184" spans="1:26" x14ac:dyDescent="0.2">
      <c r="A184" s="174" t="s">
        <v>222</v>
      </c>
      <c r="C184" s="62" t="s">
        <v>104</v>
      </c>
      <c r="D184" s="68"/>
      <c r="I184" s="54"/>
      <c r="J184" s="123" t="s">
        <v>223</v>
      </c>
      <c r="K184" s="100">
        <f>+$U$171/(1-$U$7)</f>
        <v>812496.29553535709</v>
      </c>
      <c r="L184" s="100"/>
      <c r="M184" s="100">
        <f>+$U$171/(1-($U$7-M176))</f>
        <v>784479.18189620669</v>
      </c>
      <c r="N184" s="100"/>
      <c r="O184" s="100">
        <f>+$U$171/(1-($U$7-O176))</f>
        <v>758329.87583299994</v>
      </c>
      <c r="P184" s="100">
        <f>+$U$171/(1-($U$7-P176))</f>
        <v>710934.25859343738</v>
      </c>
      <c r="Q184" s="100"/>
      <c r="R184" s="100">
        <f>+$U$171/(1-($U$7-R176))</f>
        <v>689390.79621181812</v>
      </c>
      <c r="S184" s="100">
        <f>+$U$171/(1-($U$7-S176))</f>
        <v>669114.59632323519</v>
      </c>
      <c r="T184" s="55"/>
      <c r="U184" s="100">
        <f>+$U$171/(1-($U$7-U176))</f>
        <v>649997.03642828565</v>
      </c>
      <c r="V184" s="175">
        <f>+$U$171/(1-($U$7-V176))</f>
        <v>748351.85115098674</v>
      </c>
      <c r="W184" s="264"/>
      <c r="Y184" s="55"/>
      <c r="Z184" s="265"/>
    </row>
    <row r="185" spans="1:26" x14ac:dyDescent="0.2">
      <c r="C185" s="61"/>
      <c r="I185" s="54"/>
      <c r="J185" s="123" t="s">
        <v>224</v>
      </c>
      <c r="K185" s="100">
        <f>+K184*1.02</f>
        <v>828746.2214460643</v>
      </c>
      <c r="L185" s="100"/>
      <c r="M185" s="100">
        <f>+M184*1.02</f>
        <v>800168.76553413086</v>
      </c>
      <c r="N185" s="100"/>
      <c r="O185" s="100">
        <f>+O184*1.02</f>
        <v>773496.47334965994</v>
      </c>
      <c r="P185" s="100">
        <f>+P184*1.02</f>
        <v>725152.94376530615</v>
      </c>
      <c r="Q185" s="100"/>
      <c r="R185" s="100">
        <f>+R184*1.02</f>
        <v>703178.61213605443</v>
      </c>
      <c r="S185" s="100">
        <f>+S184*1.02</f>
        <v>682496.88824969996</v>
      </c>
      <c r="T185" s="55"/>
      <c r="U185" s="100">
        <f>+U184*1.02</f>
        <v>662996.97715685132</v>
      </c>
      <c r="V185" s="175">
        <f>+V184*1.02</f>
        <v>763318.88817400648</v>
      </c>
      <c r="W185" s="256"/>
    </row>
    <row r="186" spans="1:26" x14ac:dyDescent="0.2">
      <c r="I186" s="54"/>
      <c r="J186" s="123" t="s">
        <v>225</v>
      </c>
      <c r="K186" s="100">
        <f>+K184*1.03</f>
        <v>836871.18440141785</v>
      </c>
      <c r="L186" s="100"/>
      <c r="M186" s="100">
        <f>+M184*1.03</f>
        <v>808013.55735309294</v>
      </c>
      <c r="N186" s="100"/>
      <c r="O186" s="100">
        <f>+O184*1.03</f>
        <v>781079.77210798999</v>
      </c>
      <c r="P186" s="100">
        <f>+P184*1.03</f>
        <v>732262.28635124047</v>
      </c>
      <c r="Q186" s="100"/>
      <c r="R186" s="100">
        <f>+R184*1.03</f>
        <v>710072.52009817271</v>
      </c>
      <c r="S186" s="100">
        <f>+S184*1.03</f>
        <v>689188.03421293222</v>
      </c>
      <c r="T186" s="55"/>
      <c r="U186" s="100">
        <f>+U184*1.03</f>
        <v>669496.94752113428</v>
      </c>
      <c r="V186" s="175">
        <f>+V184*1.03</f>
        <v>770802.40668551635</v>
      </c>
      <c r="W186" s="256"/>
    </row>
    <row r="187" spans="1:26" x14ac:dyDescent="0.2">
      <c r="I187" s="84"/>
      <c r="J187" s="88"/>
      <c r="K187" s="88"/>
      <c r="L187" s="88"/>
      <c r="M187" s="88"/>
      <c r="N187" s="88"/>
      <c r="O187" s="88"/>
      <c r="P187" s="88"/>
      <c r="Q187" s="88"/>
      <c r="R187" s="88"/>
      <c r="S187" s="176"/>
      <c r="T187" s="88"/>
      <c r="U187" s="88"/>
      <c r="V187" s="84"/>
      <c r="W187" s="54"/>
    </row>
    <row r="188" spans="1:26" ht="12" thickBot="1" x14ac:dyDescent="0.25">
      <c r="A188" s="166"/>
      <c r="B188" s="166"/>
      <c r="C188" s="167"/>
      <c r="D188" s="166"/>
      <c r="E188" s="167"/>
      <c r="F188" s="167"/>
      <c r="G188" s="166"/>
      <c r="H188" s="166"/>
      <c r="I188" s="177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</row>
    <row r="189" spans="1:26" ht="12" thickTop="1" x14ac:dyDescent="0.2">
      <c r="A189" s="147"/>
      <c r="I189" s="68" t="s">
        <v>226</v>
      </c>
      <c r="J189" s="178">
        <v>0</v>
      </c>
      <c r="U189" s="64" t="s">
        <v>227</v>
      </c>
    </row>
    <row r="190" spans="1:26" x14ac:dyDescent="0.2">
      <c r="M190" s="179"/>
    </row>
    <row r="191" spans="1:26" x14ac:dyDescent="0.2">
      <c r="J191" s="70"/>
      <c r="K191" s="180"/>
      <c r="M191" s="179"/>
    </row>
    <row r="192" spans="1:26" x14ac:dyDescent="0.2">
      <c r="J192" s="70"/>
      <c r="K192" s="180"/>
    </row>
  </sheetData>
  <printOptions horizontalCentered="1" verticalCentered="1"/>
  <pageMargins left="0.25" right="0.25" top="0.25" bottom="0.35" header="0.28000000000000003" footer="0.5"/>
  <pageSetup scale="51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30"/>
  <sheetViews>
    <sheetView workbookViewId="0">
      <selection activeCell="H146" sqref="H146"/>
    </sheetView>
  </sheetViews>
  <sheetFormatPr defaultRowHeight="15" x14ac:dyDescent="0.25"/>
  <cols>
    <col min="1" max="1" width="24.7109375" style="235" customWidth="1"/>
    <col min="2" max="2" width="9" style="235" customWidth="1"/>
    <col min="3" max="3" width="47.140625" style="235" bestFit="1" customWidth="1"/>
    <col min="4" max="8" width="37.42578125" style="235" customWidth="1"/>
    <col min="9" max="9" width="10.140625" style="235" bestFit="1" customWidth="1"/>
    <col min="10" max="10" width="6" style="235" customWidth="1"/>
    <col min="11" max="13" width="9.7109375" style="235" bestFit="1" customWidth="1"/>
    <col min="14" max="16" width="11" style="235" bestFit="1" customWidth="1"/>
    <col min="17" max="21" width="12" style="235" bestFit="1" customWidth="1"/>
    <col min="22" max="16384" width="9.140625" style="235"/>
  </cols>
  <sheetData>
    <row r="1" spans="1:13" ht="16.5" x14ac:dyDescent="0.3">
      <c r="A1" s="274" t="s">
        <v>248</v>
      </c>
      <c r="B1" s="275"/>
      <c r="C1" s="275"/>
      <c r="D1" s="275"/>
      <c r="E1" s="275"/>
      <c r="F1" s="275"/>
      <c r="G1" s="275"/>
      <c r="H1" s="275"/>
      <c r="I1" s="275"/>
      <c r="J1" s="275"/>
      <c r="K1" s="250"/>
      <c r="L1" s="250"/>
      <c r="M1" s="250"/>
    </row>
    <row r="2" spans="1:13" ht="16.5" x14ac:dyDescent="0.3">
      <c r="A2" s="274">
        <v>30305267</v>
      </c>
      <c r="B2" s="275"/>
      <c r="C2" s="275"/>
      <c r="D2" s="275"/>
      <c r="E2" s="275"/>
      <c r="F2" s="275"/>
      <c r="G2" s="275"/>
      <c r="H2" s="275"/>
      <c r="I2" s="275"/>
      <c r="J2" s="275"/>
      <c r="K2" s="250"/>
      <c r="L2" s="250"/>
      <c r="M2" s="250"/>
    </row>
    <row r="3" spans="1:13" ht="16.5" x14ac:dyDescent="0.3">
      <c r="A3" s="274" t="s">
        <v>249</v>
      </c>
      <c r="B3" s="275"/>
      <c r="C3" s="275"/>
      <c r="D3" s="275"/>
      <c r="E3" s="275"/>
      <c r="F3" s="275"/>
      <c r="G3" s="275"/>
      <c r="H3" s="275"/>
      <c r="I3" s="275"/>
      <c r="J3" s="275"/>
      <c r="K3" s="250"/>
      <c r="L3" s="250"/>
      <c r="M3" s="250"/>
    </row>
    <row r="4" spans="1:13" ht="16.5" x14ac:dyDescent="0.3">
      <c r="A4" s="274" t="s">
        <v>424</v>
      </c>
      <c r="B4" s="275"/>
      <c r="C4" s="275"/>
      <c r="D4" s="275"/>
      <c r="E4" s="275"/>
      <c r="F4" s="275"/>
      <c r="G4" s="275"/>
      <c r="H4" s="275"/>
      <c r="I4" s="275"/>
      <c r="J4" s="275"/>
      <c r="K4" s="250"/>
      <c r="L4" s="250"/>
      <c r="M4" s="250"/>
    </row>
    <row r="5" spans="1:13" ht="16.5" x14ac:dyDescent="0.3">
      <c r="A5" s="274" t="s">
        <v>250</v>
      </c>
      <c r="B5" s="275"/>
      <c r="C5" s="275"/>
      <c r="D5" s="275"/>
      <c r="E5" s="275"/>
      <c r="F5" s="275"/>
      <c r="G5" s="275"/>
      <c r="H5" s="275"/>
      <c r="I5" s="275"/>
      <c r="J5" s="275"/>
      <c r="K5" s="250"/>
      <c r="L5" s="250"/>
      <c r="M5" s="250"/>
    </row>
    <row r="6" spans="1:13" ht="16.5" x14ac:dyDescent="0.3">
      <c r="A6" s="274" t="s">
        <v>251</v>
      </c>
      <c r="B6" s="275"/>
      <c r="C6" s="275"/>
      <c r="D6" s="275"/>
      <c r="E6" s="275"/>
      <c r="F6" s="275"/>
      <c r="G6" s="275"/>
      <c r="H6" s="275"/>
      <c r="I6" s="275"/>
      <c r="J6" s="275"/>
      <c r="K6" s="250"/>
      <c r="L6" s="250"/>
      <c r="M6" s="250"/>
    </row>
    <row r="7" spans="1:13" ht="16.5" x14ac:dyDescent="0.3">
      <c r="A7" s="274" t="s">
        <v>656</v>
      </c>
      <c r="B7" s="275"/>
      <c r="C7" s="275"/>
      <c r="D7" s="275"/>
      <c r="E7" s="275"/>
      <c r="F7" s="275"/>
      <c r="G7" s="275"/>
      <c r="H7" s="275"/>
      <c r="I7" s="275"/>
      <c r="J7" s="275"/>
      <c r="K7" s="250"/>
      <c r="L7" s="250"/>
      <c r="M7" s="250"/>
    </row>
    <row r="8" spans="1:13" ht="16.5" x14ac:dyDescent="0.3">
      <c r="A8" s="274">
        <v>10664165</v>
      </c>
      <c r="B8" s="275"/>
      <c r="C8" s="275"/>
      <c r="D8" s="275"/>
      <c r="E8" s="275"/>
      <c r="F8" s="275"/>
      <c r="G8" s="275"/>
      <c r="H8" s="275"/>
      <c r="I8" s="275"/>
      <c r="J8" s="275"/>
      <c r="K8" s="250"/>
      <c r="L8" s="250"/>
      <c r="M8" s="250"/>
    </row>
    <row r="9" spans="1:13" ht="16.5" x14ac:dyDescent="0.3">
      <c r="A9" s="274" t="s">
        <v>252</v>
      </c>
      <c r="B9" s="275"/>
      <c r="C9" s="275"/>
      <c r="D9" s="275"/>
      <c r="E9" s="275"/>
      <c r="F9" s="275"/>
      <c r="G9" s="275"/>
      <c r="H9" s="275"/>
      <c r="I9" s="275"/>
      <c r="J9" s="275"/>
      <c r="K9" s="250"/>
      <c r="L9" s="250"/>
      <c r="M9" s="250"/>
    </row>
    <row r="10" spans="1:13" ht="16.5" x14ac:dyDescent="0.3">
      <c r="A10" s="276">
        <v>43056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50"/>
      <c r="L10" s="250"/>
      <c r="M10" s="250"/>
    </row>
    <row r="11" spans="1:13" ht="16.5" x14ac:dyDescent="0.3">
      <c r="A11" s="274" t="s">
        <v>253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50"/>
      <c r="L11" s="250"/>
      <c r="M11" s="250"/>
    </row>
    <row r="12" spans="1:13" ht="16.5" x14ac:dyDescent="0.3">
      <c r="A12" s="276">
        <v>43312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50"/>
      <c r="L12" s="250"/>
      <c r="M12" s="250"/>
    </row>
    <row r="13" spans="1:13" ht="16.5" x14ac:dyDescent="0.3">
      <c r="A13" s="274" t="s">
        <v>254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50"/>
      <c r="L13" s="250"/>
      <c r="M13" s="250"/>
    </row>
    <row r="14" spans="1:13" ht="16.5" x14ac:dyDescent="0.3">
      <c r="A14" s="277">
        <v>43060.604861111111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50"/>
      <c r="L14" s="250"/>
      <c r="M14" s="250"/>
    </row>
    <row r="15" spans="1:13" ht="16.5" x14ac:dyDescent="0.3">
      <c r="A15" s="274" t="s">
        <v>255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50"/>
      <c r="L15" s="250"/>
      <c r="M15" s="250"/>
    </row>
    <row r="16" spans="1:13" ht="16.5" x14ac:dyDescent="0.3">
      <c r="A16" s="274" t="s">
        <v>256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50"/>
      <c r="L16" s="250"/>
      <c r="M16" s="250"/>
    </row>
    <row r="17" spans="1:13" ht="16.5" x14ac:dyDescent="0.3">
      <c r="A17" s="274" t="s">
        <v>257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50"/>
      <c r="L17" s="250"/>
      <c r="M17" s="250"/>
    </row>
    <row r="18" spans="1:13" ht="16.5" x14ac:dyDescent="0.3">
      <c r="A18" s="274" t="s">
        <v>258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50"/>
      <c r="L18" s="250"/>
      <c r="M18" s="250"/>
    </row>
    <row r="19" spans="1:13" ht="16.5" x14ac:dyDescent="0.3">
      <c r="A19" s="274" t="s">
        <v>259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50"/>
      <c r="L19" s="250"/>
      <c r="M19" s="250"/>
    </row>
    <row r="20" spans="1:13" ht="16.5" x14ac:dyDescent="0.3">
      <c r="A20" s="274" t="s">
        <v>425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50"/>
      <c r="L20" s="250"/>
      <c r="M20" s="250"/>
    </row>
    <row r="21" spans="1:13" ht="16.5" x14ac:dyDescent="0.3">
      <c r="A21" s="274" t="s">
        <v>260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50"/>
      <c r="L21" s="250"/>
      <c r="M21" s="250"/>
    </row>
    <row r="22" spans="1:13" ht="16.5" x14ac:dyDescent="0.3">
      <c r="A22" s="274" t="s">
        <v>426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50"/>
      <c r="L22" s="250"/>
      <c r="M22" s="250"/>
    </row>
    <row r="23" spans="1:13" ht="16.5" x14ac:dyDescent="0.3">
      <c r="A23" s="274" t="s">
        <v>261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50"/>
      <c r="L23" s="250"/>
      <c r="M23" s="250"/>
    </row>
    <row r="24" spans="1:13" ht="16.5" x14ac:dyDescent="0.3">
      <c r="A24" s="274" t="s">
        <v>262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50"/>
      <c r="L24" s="250"/>
      <c r="M24" s="250"/>
    </row>
    <row r="25" spans="1:13" ht="16.5" x14ac:dyDescent="0.3">
      <c r="A25" s="276">
        <v>42901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50"/>
      <c r="L25" s="250"/>
      <c r="M25" s="250"/>
    </row>
    <row r="26" spans="1:13" ht="16.5" x14ac:dyDescent="0.3">
      <c r="A26" s="274" t="s">
        <v>263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50"/>
      <c r="L26" s="250"/>
      <c r="M26" s="250"/>
    </row>
    <row r="27" spans="1:13" ht="16.5" x14ac:dyDescent="0.3">
      <c r="A27" s="276">
        <v>42961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50"/>
      <c r="L27" s="250"/>
      <c r="M27" s="250"/>
    </row>
    <row r="28" spans="1:13" ht="16.5" x14ac:dyDescent="0.3">
      <c r="A28" s="274" t="s">
        <v>264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50"/>
      <c r="L28" s="250"/>
      <c r="M28" s="250"/>
    </row>
    <row r="29" spans="1:13" ht="16.5" x14ac:dyDescent="0.3">
      <c r="A29" s="274" t="s">
        <v>265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50"/>
      <c r="L29" s="250"/>
      <c r="M29" s="250"/>
    </row>
    <row r="30" spans="1:13" ht="16.5" x14ac:dyDescent="0.3">
      <c r="A30" s="274" t="s">
        <v>266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50"/>
      <c r="L30" s="250"/>
      <c r="M30" s="250"/>
    </row>
    <row r="31" spans="1:13" ht="16.5" x14ac:dyDescent="0.3">
      <c r="A31" s="274" t="s">
        <v>267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50"/>
      <c r="L31" s="250"/>
      <c r="M31" s="250"/>
    </row>
    <row r="32" spans="1:13" ht="16.5" x14ac:dyDescent="0.3">
      <c r="A32" s="274" t="s">
        <v>268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50"/>
      <c r="L32" s="250"/>
      <c r="M32" s="250"/>
    </row>
    <row r="33" spans="1:21" ht="16.5" x14ac:dyDescent="0.3">
      <c r="A33" s="274" t="s">
        <v>269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50"/>
      <c r="L33" s="250"/>
      <c r="M33" s="250"/>
    </row>
    <row r="34" spans="1:21" ht="16.5" x14ac:dyDescent="0.3">
      <c r="A34" s="274" t="s">
        <v>270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50"/>
      <c r="L34" s="250"/>
      <c r="M34" s="250"/>
    </row>
    <row r="35" spans="1:21" ht="16.5" x14ac:dyDescent="0.3">
      <c r="A35" s="274" t="s">
        <v>271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50"/>
      <c r="L35" s="250"/>
      <c r="M35" s="250"/>
    </row>
    <row r="36" spans="1:21" ht="16.5" x14ac:dyDescent="0.3">
      <c r="A36" s="274" t="s">
        <v>272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50"/>
      <c r="L36" s="250"/>
      <c r="M36" s="250"/>
    </row>
    <row r="37" spans="1:21" ht="16.5" x14ac:dyDescent="0.3">
      <c r="A37" s="274" t="s">
        <v>273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50"/>
      <c r="L37" s="250"/>
      <c r="M37" s="250"/>
    </row>
    <row r="38" spans="1:21" ht="16.5" x14ac:dyDescent="0.3">
      <c r="A38" s="274" t="s">
        <v>274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52"/>
      <c r="L38" s="250"/>
      <c r="M38" s="250"/>
    </row>
    <row r="39" spans="1:21" ht="23.25" x14ac:dyDescent="0.3">
      <c r="A39" s="294" t="s">
        <v>657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54"/>
      <c r="L39" s="254"/>
      <c r="M39" s="254"/>
      <c r="N39" s="240"/>
      <c r="O39" s="240"/>
      <c r="P39" s="245"/>
      <c r="Q39" s="244"/>
      <c r="R39" s="245"/>
      <c r="S39" s="244"/>
      <c r="T39" s="244"/>
    </row>
    <row r="40" spans="1:21" ht="16.5" x14ac:dyDescent="0.3">
      <c r="A40" s="281"/>
      <c r="B40" s="275"/>
      <c r="C40" s="275"/>
      <c r="D40" s="275"/>
      <c r="E40" s="275"/>
      <c r="F40" s="275"/>
      <c r="G40" s="275"/>
      <c r="H40" s="275"/>
      <c r="I40" s="275"/>
      <c r="J40" s="275"/>
      <c r="K40" s="254"/>
      <c r="L40" s="254"/>
      <c r="M40" s="254"/>
      <c r="N40" s="240"/>
      <c r="O40" s="240"/>
      <c r="P40" s="244"/>
      <c r="Q40" s="244"/>
      <c r="R40" s="245"/>
      <c r="S40" s="244"/>
      <c r="T40" s="244"/>
    </row>
    <row r="41" spans="1:21" ht="16.5" x14ac:dyDescent="0.3">
      <c r="A41" s="281" t="s">
        <v>658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54"/>
      <c r="L41" s="254"/>
      <c r="M41" s="254"/>
      <c r="N41" s="240"/>
      <c r="O41" s="240"/>
      <c r="P41" s="245"/>
      <c r="Q41" s="244"/>
      <c r="R41" s="244"/>
      <c r="S41" s="244"/>
      <c r="T41" s="244"/>
    </row>
    <row r="42" spans="1:21" ht="16.5" x14ac:dyDescent="0.3">
      <c r="A42" s="281" t="s">
        <v>659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54"/>
      <c r="L42" s="254"/>
      <c r="M42" s="254"/>
      <c r="N42" s="240"/>
      <c r="O42" s="240"/>
      <c r="P42" s="244"/>
      <c r="Q42" s="244"/>
      <c r="R42" s="245"/>
      <c r="S42" s="244"/>
      <c r="T42" s="245"/>
    </row>
    <row r="43" spans="1:21" ht="16.5" x14ac:dyDescent="0.3">
      <c r="A43" s="281" t="s">
        <v>660</v>
      </c>
      <c r="B43" s="275"/>
      <c r="C43" s="275"/>
      <c r="D43" s="275"/>
      <c r="E43" s="275"/>
      <c r="F43" s="275"/>
      <c r="G43" s="275"/>
      <c r="H43" s="275"/>
      <c r="I43" s="275"/>
      <c r="J43" s="275"/>
      <c r="K43" s="254"/>
      <c r="L43" s="254"/>
      <c r="M43" s="254"/>
      <c r="N43" s="240"/>
      <c r="O43" s="240"/>
      <c r="P43" s="245"/>
      <c r="Q43" s="244"/>
      <c r="R43" s="244"/>
      <c r="S43" s="244"/>
      <c r="T43" s="244"/>
    </row>
    <row r="44" spans="1:21" ht="16.5" x14ac:dyDescent="0.3">
      <c r="A44" s="281" t="s">
        <v>661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54"/>
      <c r="L44" s="254"/>
      <c r="M44" s="254"/>
      <c r="N44" s="240"/>
      <c r="O44" s="240"/>
      <c r="P44" s="244"/>
      <c r="Q44" s="245"/>
      <c r="R44" s="244"/>
      <c r="S44" s="244"/>
      <c r="T44" s="244"/>
    </row>
    <row r="45" spans="1:21" ht="16.5" x14ac:dyDescent="0.3">
      <c r="A45" s="281" t="s">
        <v>662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54"/>
      <c r="L45" s="254"/>
      <c r="M45" s="254"/>
      <c r="N45" s="240"/>
      <c r="O45" s="240"/>
      <c r="P45" s="245"/>
      <c r="Q45" s="245"/>
      <c r="R45" s="244"/>
      <c r="S45" s="244"/>
      <c r="T45" s="244"/>
      <c r="U45" s="241"/>
    </row>
    <row r="46" spans="1:21" ht="16.5" x14ac:dyDescent="0.3">
      <c r="A46" s="281" t="s">
        <v>663</v>
      </c>
      <c r="B46" s="275"/>
      <c r="C46" s="275"/>
      <c r="D46" s="275"/>
      <c r="E46" s="275"/>
      <c r="F46" s="275"/>
      <c r="G46" s="275"/>
      <c r="H46" s="275"/>
      <c r="I46" s="275"/>
      <c r="J46" s="275"/>
      <c r="K46" s="254"/>
      <c r="L46" s="254"/>
      <c r="M46" s="254"/>
      <c r="N46" s="240"/>
      <c r="O46" s="240"/>
      <c r="P46" s="244"/>
      <c r="Q46" s="244"/>
      <c r="R46" s="244"/>
      <c r="S46" s="244"/>
      <c r="T46" s="244"/>
      <c r="U46" s="240"/>
    </row>
    <row r="47" spans="1:21" ht="16.5" x14ac:dyDescent="0.3">
      <c r="A47" s="281" t="s">
        <v>664</v>
      </c>
      <c r="B47" s="275"/>
      <c r="C47" s="275"/>
      <c r="D47" s="275"/>
      <c r="E47" s="275"/>
      <c r="F47" s="275"/>
      <c r="G47" s="275"/>
      <c r="H47" s="275"/>
      <c r="I47" s="275"/>
      <c r="J47" s="275"/>
      <c r="K47" s="254"/>
      <c r="L47" s="254"/>
      <c r="M47" s="254"/>
      <c r="N47" s="240"/>
      <c r="O47" s="240"/>
      <c r="P47" s="244"/>
      <c r="Q47" s="244"/>
      <c r="R47" s="244"/>
      <c r="S47" s="244"/>
      <c r="T47" s="244"/>
    </row>
    <row r="48" spans="1:21" ht="16.5" x14ac:dyDescent="0.3">
      <c r="A48" s="281"/>
      <c r="B48" s="275"/>
      <c r="C48" s="275"/>
      <c r="D48" s="275"/>
      <c r="E48" s="275"/>
      <c r="F48" s="275"/>
      <c r="G48" s="275"/>
      <c r="H48" s="275"/>
      <c r="I48" s="275"/>
      <c r="J48" s="275"/>
      <c r="K48" s="254"/>
      <c r="L48" s="254"/>
      <c r="M48" s="254"/>
      <c r="N48" s="240"/>
      <c r="O48" s="240"/>
      <c r="P48" s="244"/>
      <c r="Q48" s="244"/>
      <c r="R48" s="244"/>
      <c r="S48" s="245"/>
      <c r="T48" s="245"/>
    </row>
    <row r="49" spans="1:21" ht="16.5" x14ac:dyDescent="0.3">
      <c r="A49" s="281"/>
      <c r="B49" s="275"/>
      <c r="C49" s="275"/>
      <c r="D49" s="275"/>
      <c r="E49" s="275"/>
      <c r="F49" s="275"/>
      <c r="G49" s="275"/>
      <c r="H49" s="275"/>
      <c r="I49" s="275"/>
      <c r="J49" s="275"/>
      <c r="K49" s="254"/>
      <c r="L49" s="254"/>
      <c r="M49" s="254"/>
      <c r="N49" s="240"/>
      <c r="O49" s="240"/>
      <c r="P49" s="245"/>
      <c r="Q49" s="244"/>
      <c r="R49" s="244"/>
      <c r="S49" s="244"/>
      <c r="T49" s="244"/>
    </row>
    <row r="50" spans="1:21" ht="16.5" x14ac:dyDescent="0.3">
      <c r="A50" s="281" t="s">
        <v>665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54"/>
      <c r="L50" s="254"/>
      <c r="M50" s="254"/>
      <c r="N50" s="240"/>
      <c r="O50" s="240"/>
      <c r="P50" s="244"/>
      <c r="R50" s="244"/>
      <c r="S50" s="244"/>
      <c r="T50" s="244"/>
    </row>
    <row r="51" spans="1:21" ht="16.5" x14ac:dyDescent="0.3">
      <c r="A51" s="281" t="s">
        <v>666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54"/>
      <c r="L51" s="254"/>
      <c r="M51" s="254"/>
      <c r="N51" s="240"/>
      <c r="O51" s="240"/>
      <c r="P51" s="244"/>
      <c r="R51" s="244"/>
      <c r="S51" s="244"/>
      <c r="T51" s="244"/>
    </row>
    <row r="52" spans="1:21" ht="16.5" x14ac:dyDescent="0.3">
      <c r="A52" s="281" t="s">
        <v>667</v>
      </c>
      <c r="B52" s="275"/>
      <c r="C52" s="275"/>
      <c r="D52" s="275"/>
      <c r="E52" s="275"/>
      <c r="F52" s="275"/>
      <c r="G52" s="275"/>
      <c r="H52" s="275"/>
      <c r="I52" s="275"/>
      <c r="J52" s="275"/>
      <c r="K52" s="254"/>
      <c r="L52" s="254"/>
      <c r="M52" s="254"/>
      <c r="N52" s="240"/>
      <c r="O52" s="240"/>
      <c r="P52" s="244"/>
      <c r="R52" s="244"/>
      <c r="S52" s="244"/>
      <c r="T52" s="245"/>
    </row>
    <row r="53" spans="1:21" ht="16.5" x14ac:dyDescent="0.3">
      <c r="A53" s="281" t="s">
        <v>668</v>
      </c>
      <c r="B53" s="275"/>
      <c r="C53" s="275"/>
      <c r="D53" s="275"/>
      <c r="E53" s="275"/>
      <c r="F53" s="275"/>
      <c r="G53" s="275"/>
      <c r="H53" s="275"/>
      <c r="I53" s="275"/>
      <c r="J53" s="275"/>
      <c r="K53" s="254"/>
      <c r="L53" s="254"/>
      <c r="M53" s="254"/>
      <c r="N53" s="240"/>
      <c r="O53" s="240"/>
      <c r="P53" s="245"/>
      <c r="R53" s="244"/>
      <c r="T53" s="244"/>
      <c r="U53" s="241"/>
    </row>
    <row r="54" spans="1:21" ht="16.5" x14ac:dyDescent="0.3">
      <c r="A54" s="281"/>
      <c r="B54" s="275"/>
      <c r="C54" s="275"/>
      <c r="D54" s="275"/>
      <c r="E54" s="275"/>
      <c r="F54" s="275"/>
      <c r="G54" s="275"/>
      <c r="H54" s="275"/>
      <c r="I54" s="275"/>
      <c r="J54" s="275"/>
      <c r="K54" s="254"/>
      <c r="L54" s="254"/>
      <c r="M54" s="254"/>
      <c r="N54" s="240"/>
      <c r="O54" s="240"/>
      <c r="P54" s="244"/>
      <c r="R54" s="244"/>
      <c r="T54" s="244"/>
    </row>
    <row r="55" spans="1:21" ht="16.5" x14ac:dyDescent="0.3">
      <c r="A55" s="281" t="s">
        <v>669</v>
      </c>
      <c r="B55" s="275"/>
      <c r="C55" s="275"/>
      <c r="D55" s="275"/>
      <c r="E55" s="275"/>
      <c r="F55" s="275"/>
      <c r="G55" s="275"/>
      <c r="H55" s="275"/>
      <c r="I55" s="275"/>
      <c r="J55" s="275"/>
      <c r="K55" s="254"/>
      <c r="L55" s="254"/>
      <c r="M55" s="254"/>
      <c r="N55" s="240"/>
      <c r="O55" s="240"/>
      <c r="P55" s="244"/>
      <c r="R55" s="245"/>
    </row>
    <row r="56" spans="1:21" ht="16.5" x14ac:dyDescent="0.3">
      <c r="A56" s="281" t="s">
        <v>670</v>
      </c>
      <c r="B56" s="275"/>
      <c r="C56" s="275"/>
      <c r="D56" s="275"/>
      <c r="E56" s="275"/>
      <c r="F56" s="275"/>
      <c r="G56" s="275"/>
      <c r="H56" s="275"/>
      <c r="I56" s="275"/>
      <c r="J56" s="275"/>
      <c r="K56" s="254"/>
      <c r="L56" s="254"/>
      <c r="M56" s="254"/>
      <c r="N56" s="240"/>
      <c r="O56" s="240"/>
      <c r="P56" s="245"/>
    </row>
    <row r="57" spans="1:21" ht="16.5" x14ac:dyDescent="0.3">
      <c r="A57" s="281"/>
      <c r="B57" s="275"/>
      <c r="C57" s="275"/>
      <c r="D57" s="275"/>
      <c r="E57" s="275"/>
      <c r="F57" s="275"/>
      <c r="G57" s="275"/>
      <c r="H57" s="275"/>
      <c r="I57" s="275"/>
      <c r="J57" s="275"/>
      <c r="K57" s="254"/>
      <c r="L57" s="254"/>
      <c r="M57" s="254"/>
      <c r="N57" s="240"/>
      <c r="O57" s="240"/>
      <c r="P57" s="244"/>
      <c r="Q57" s="244"/>
      <c r="R57" s="244"/>
      <c r="S57" s="244"/>
      <c r="T57" s="244"/>
      <c r="U57" s="241"/>
    </row>
    <row r="58" spans="1:21" ht="16.5" x14ac:dyDescent="0.3">
      <c r="A58" s="281" t="s">
        <v>671</v>
      </c>
      <c r="B58" s="275"/>
      <c r="C58" s="275"/>
      <c r="D58" s="275"/>
      <c r="E58" s="275"/>
      <c r="F58" s="275"/>
      <c r="G58" s="275"/>
      <c r="H58" s="275"/>
      <c r="I58" s="275"/>
      <c r="J58" s="275"/>
      <c r="K58" s="254"/>
      <c r="L58" s="254"/>
      <c r="M58" s="254"/>
      <c r="N58" s="240"/>
      <c r="O58" s="240"/>
      <c r="P58" s="244"/>
      <c r="Q58" s="245"/>
      <c r="R58" s="244"/>
      <c r="S58" s="245"/>
      <c r="T58" s="244"/>
      <c r="U58" s="240"/>
    </row>
    <row r="59" spans="1:21" ht="16.5" x14ac:dyDescent="0.3">
      <c r="A59" s="281" t="s">
        <v>672</v>
      </c>
      <c r="B59" s="275"/>
      <c r="C59" s="275"/>
      <c r="D59" s="275"/>
      <c r="E59" s="275"/>
      <c r="F59" s="275"/>
      <c r="G59" s="275"/>
      <c r="H59" s="275"/>
      <c r="I59" s="275"/>
      <c r="J59" s="275"/>
      <c r="K59" s="254"/>
      <c r="L59" s="254"/>
      <c r="M59" s="254"/>
      <c r="N59" s="240"/>
      <c r="O59" s="240"/>
      <c r="P59" s="244"/>
      <c r="Q59" s="244"/>
      <c r="R59" s="244"/>
      <c r="S59" s="244"/>
      <c r="T59" s="244"/>
      <c r="U59" s="240"/>
    </row>
    <row r="60" spans="1:21" ht="16.5" x14ac:dyDescent="0.3">
      <c r="A60" s="281"/>
      <c r="B60" s="275"/>
      <c r="C60" s="275"/>
      <c r="D60" s="275"/>
      <c r="E60" s="275"/>
      <c r="F60" s="275"/>
      <c r="G60" s="275"/>
      <c r="H60" s="275"/>
      <c r="I60" s="275"/>
      <c r="J60" s="275"/>
      <c r="K60" s="254"/>
      <c r="L60" s="254"/>
      <c r="M60" s="254"/>
      <c r="N60" s="240"/>
      <c r="O60" s="240"/>
      <c r="P60" s="244"/>
    </row>
    <row r="61" spans="1:21" ht="16.5" x14ac:dyDescent="0.3">
      <c r="A61" s="281" t="s">
        <v>673</v>
      </c>
      <c r="B61" s="275"/>
      <c r="C61" s="275"/>
      <c r="D61" s="275"/>
      <c r="E61" s="275"/>
      <c r="F61" s="275"/>
      <c r="G61" s="275"/>
      <c r="H61" s="275"/>
      <c r="I61" s="275"/>
      <c r="J61" s="275"/>
      <c r="K61" s="254"/>
      <c r="L61" s="254"/>
      <c r="M61" s="254"/>
      <c r="N61" s="240"/>
      <c r="O61" s="240"/>
      <c r="P61" s="244"/>
    </row>
    <row r="62" spans="1:21" ht="16.5" x14ac:dyDescent="0.3">
      <c r="A62" s="281" t="s">
        <v>674</v>
      </c>
      <c r="B62" s="275"/>
      <c r="C62" s="275"/>
      <c r="D62" s="275"/>
      <c r="E62" s="275"/>
      <c r="F62" s="275"/>
      <c r="G62" s="275"/>
      <c r="H62" s="275"/>
      <c r="I62" s="275"/>
      <c r="J62" s="275"/>
      <c r="K62" s="254"/>
      <c r="L62" s="254"/>
      <c r="M62" s="254"/>
    </row>
    <row r="63" spans="1:21" ht="16.5" x14ac:dyDescent="0.3">
      <c r="A63" s="281" t="s">
        <v>675</v>
      </c>
      <c r="B63" s="275"/>
      <c r="C63" s="275"/>
      <c r="D63" s="275"/>
      <c r="E63" s="275"/>
      <c r="F63" s="275"/>
      <c r="G63" s="275"/>
      <c r="H63" s="275"/>
      <c r="I63" s="275"/>
      <c r="J63" s="275"/>
      <c r="K63" s="254"/>
      <c r="L63" s="254"/>
      <c r="M63" s="254"/>
      <c r="N63" s="239"/>
      <c r="O63" s="239"/>
      <c r="P63" s="243"/>
      <c r="Q63" s="243"/>
      <c r="R63" s="243"/>
      <c r="S63" s="243"/>
      <c r="T63" s="243"/>
      <c r="U63" s="239"/>
    </row>
    <row r="64" spans="1:21" ht="16.5" x14ac:dyDescent="0.3">
      <c r="A64" s="281" t="s">
        <v>676</v>
      </c>
      <c r="B64" s="275"/>
      <c r="C64" s="275"/>
      <c r="D64" s="275"/>
      <c r="E64" s="275"/>
      <c r="F64" s="275"/>
      <c r="G64" s="275"/>
      <c r="H64" s="275"/>
      <c r="I64" s="275"/>
      <c r="J64" s="275"/>
      <c r="K64" s="254"/>
      <c r="L64" s="254"/>
      <c r="M64" s="254"/>
      <c r="N64" s="240"/>
      <c r="O64" s="240"/>
      <c r="P64" s="244"/>
      <c r="Q64" s="244"/>
      <c r="R64" s="245"/>
      <c r="S64" s="244"/>
      <c r="T64" s="244"/>
    </row>
    <row r="65" spans="1:21" ht="16.5" x14ac:dyDescent="0.3">
      <c r="A65" s="281" t="s">
        <v>677</v>
      </c>
      <c r="B65" s="275"/>
      <c r="C65" s="275"/>
      <c r="D65" s="275"/>
      <c r="E65" s="275"/>
      <c r="F65" s="275"/>
      <c r="G65" s="275"/>
      <c r="H65" s="275"/>
      <c r="I65" s="275"/>
      <c r="J65" s="275"/>
      <c r="K65" s="254"/>
      <c r="L65" s="254"/>
      <c r="M65" s="254"/>
      <c r="N65" s="240"/>
      <c r="O65" s="240"/>
      <c r="P65" s="245"/>
      <c r="Q65" s="245"/>
      <c r="R65" s="244"/>
      <c r="S65" s="245"/>
      <c r="T65" s="244"/>
    </row>
    <row r="66" spans="1:21" ht="16.5" x14ac:dyDescent="0.3">
      <c r="A66" s="281" t="s">
        <v>678</v>
      </c>
      <c r="B66" s="275"/>
      <c r="C66" s="275"/>
      <c r="D66" s="275"/>
      <c r="E66" s="275"/>
      <c r="F66" s="275"/>
      <c r="G66" s="275"/>
      <c r="H66" s="275"/>
      <c r="I66" s="275"/>
      <c r="J66" s="275"/>
      <c r="K66" s="254"/>
      <c r="L66" s="254"/>
      <c r="M66" s="254"/>
      <c r="N66" s="240"/>
      <c r="O66" s="240"/>
      <c r="P66" s="245"/>
      <c r="Q66" s="245"/>
      <c r="R66" s="244"/>
      <c r="S66" s="244"/>
      <c r="T66" s="244"/>
    </row>
    <row r="67" spans="1:21" ht="16.5" x14ac:dyDescent="0.3">
      <c r="A67" s="281" t="s">
        <v>679</v>
      </c>
      <c r="B67" s="275"/>
      <c r="C67" s="275"/>
      <c r="D67" s="275"/>
      <c r="E67" s="275"/>
      <c r="F67" s="275"/>
      <c r="G67" s="275"/>
      <c r="H67" s="275"/>
      <c r="I67" s="275"/>
      <c r="J67" s="275"/>
      <c r="K67" s="254"/>
      <c r="L67" s="254"/>
      <c r="M67" s="254"/>
      <c r="N67" s="240"/>
      <c r="O67" s="240"/>
      <c r="P67" s="244"/>
      <c r="Q67" s="244"/>
      <c r="R67" s="244"/>
      <c r="S67" s="244"/>
      <c r="T67" s="244"/>
    </row>
    <row r="68" spans="1:21" ht="16.5" x14ac:dyDescent="0.3">
      <c r="A68" s="281" t="s">
        <v>680</v>
      </c>
      <c r="B68" s="275"/>
      <c r="C68" s="275"/>
      <c r="D68" s="275"/>
      <c r="E68" s="275"/>
      <c r="F68" s="275"/>
      <c r="G68" s="275"/>
      <c r="H68" s="275"/>
      <c r="I68" s="275"/>
      <c r="J68" s="275"/>
      <c r="K68" s="254"/>
      <c r="L68" s="254"/>
      <c r="M68" s="254"/>
      <c r="N68" s="240"/>
      <c r="O68" s="240"/>
      <c r="P68" s="244"/>
      <c r="Q68" s="244"/>
      <c r="R68" s="244"/>
      <c r="S68" s="244"/>
      <c r="T68" s="244"/>
      <c r="U68" s="240"/>
    </row>
    <row r="69" spans="1:21" ht="16.5" x14ac:dyDescent="0.3">
      <c r="A69" s="281"/>
      <c r="B69" s="275"/>
      <c r="C69" s="275"/>
      <c r="D69" s="275"/>
      <c r="E69" s="275"/>
      <c r="F69" s="275"/>
      <c r="G69" s="275"/>
      <c r="H69" s="275"/>
      <c r="I69" s="275"/>
      <c r="J69" s="275"/>
      <c r="K69" s="254"/>
      <c r="L69" s="254"/>
      <c r="M69" s="254"/>
      <c r="N69" s="240"/>
    </row>
    <row r="70" spans="1:21" ht="16.5" x14ac:dyDescent="0.3">
      <c r="A70" s="281" t="s">
        <v>681</v>
      </c>
      <c r="B70" s="275"/>
      <c r="C70" s="275"/>
      <c r="D70" s="275"/>
      <c r="E70" s="275"/>
      <c r="F70" s="275"/>
      <c r="G70" s="275"/>
      <c r="H70" s="275"/>
      <c r="I70" s="275"/>
      <c r="J70" s="275"/>
      <c r="K70" s="254"/>
      <c r="L70" s="254"/>
      <c r="M70" s="254"/>
      <c r="N70" s="240"/>
      <c r="O70" s="240"/>
      <c r="P70" s="244"/>
      <c r="Q70" s="244"/>
      <c r="R70" s="244"/>
      <c r="S70" s="244"/>
      <c r="T70" s="244"/>
      <c r="U70" s="240"/>
    </row>
    <row r="71" spans="1:21" ht="16.5" x14ac:dyDescent="0.3">
      <c r="A71" s="281" t="s">
        <v>682</v>
      </c>
      <c r="B71" s="275"/>
      <c r="C71" s="275"/>
      <c r="D71" s="275"/>
      <c r="E71" s="275"/>
      <c r="F71" s="275"/>
      <c r="G71" s="275"/>
      <c r="H71" s="275"/>
      <c r="I71" s="275"/>
      <c r="J71" s="275"/>
      <c r="K71" s="254"/>
      <c r="L71" s="254"/>
      <c r="M71" s="254"/>
      <c r="N71" s="240"/>
      <c r="O71" s="240"/>
      <c r="P71" s="244"/>
      <c r="Q71" s="244"/>
      <c r="R71" s="244"/>
      <c r="S71" s="244"/>
      <c r="T71" s="244"/>
    </row>
    <row r="72" spans="1:21" ht="16.5" x14ac:dyDescent="0.3">
      <c r="A72" s="281" t="s">
        <v>683</v>
      </c>
      <c r="B72" s="275"/>
      <c r="C72" s="275"/>
      <c r="D72" s="275"/>
      <c r="E72" s="275"/>
      <c r="F72" s="275"/>
      <c r="G72" s="275"/>
      <c r="H72" s="275"/>
      <c r="I72" s="275"/>
      <c r="J72" s="275"/>
      <c r="K72" s="254"/>
      <c r="L72" s="254"/>
      <c r="M72" s="251"/>
      <c r="N72" s="240"/>
      <c r="O72" s="240"/>
      <c r="P72" s="244"/>
    </row>
    <row r="73" spans="1:21" ht="16.5" x14ac:dyDescent="0.3">
      <c r="A73" s="281"/>
      <c r="B73" s="275"/>
      <c r="C73" s="275"/>
      <c r="D73" s="275"/>
      <c r="E73" s="275"/>
      <c r="F73" s="275"/>
      <c r="G73" s="275"/>
      <c r="H73" s="275"/>
      <c r="I73" s="275"/>
      <c r="J73" s="275"/>
      <c r="K73" s="254"/>
      <c r="L73" s="254"/>
      <c r="M73" s="254"/>
      <c r="N73" s="240"/>
      <c r="O73" s="240"/>
      <c r="P73" s="245"/>
      <c r="Q73" s="244"/>
      <c r="R73" s="244"/>
      <c r="S73" s="244"/>
      <c r="T73" s="244"/>
      <c r="U73" s="240"/>
    </row>
    <row r="74" spans="1:21" ht="16.5" x14ac:dyDescent="0.3">
      <c r="A74" s="281"/>
      <c r="B74" s="275"/>
      <c r="C74" s="275"/>
      <c r="D74" s="275"/>
      <c r="E74" s="275"/>
      <c r="F74" s="275"/>
      <c r="G74" s="275"/>
      <c r="H74" s="275"/>
      <c r="I74" s="275"/>
      <c r="J74" s="275"/>
      <c r="K74" s="254"/>
      <c r="L74" s="254"/>
      <c r="M74" s="254"/>
      <c r="N74" s="240"/>
      <c r="O74" s="240"/>
      <c r="P74" s="244"/>
      <c r="Q74" s="244"/>
      <c r="R74" s="244"/>
      <c r="S74" s="244"/>
      <c r="T74" s="244"/>
      <c r="U74" s="240"/>
    </row>
    <row r="75" spans="1:21" ht="16.5" x14ac:dyDescent="0.3">
      <c r="A75" s="281" t="s">
        <v>684</v>
      </c>
      <c r="B75" s="275"/>
      <c r="C75" s="275"/>
      <c r="D75" s="275"/>
      <c r="E75" s="275"/>
      <c r="F75" s="275"/>
      <c r="G75" s="275"/>
      <c r="H75" s="275"/>
      <c r="I75" s="275"/>
      <c r="J75" s="275"/>
      <c r="K75" s="254"/>
      <c r="L75" s="254"/>
      <c r="M75" s="254"/>
      <c r="N75" s="240"/>
      <c r="O75" s="240"/>
      <c r="P75" s="244"/>
      <c r="Q75" s="244"/>
      <c r="R75" s="244"/>
      <c r="S75" s="244"/>
      <c r="T75" s="244"/>
    </row>
    <row r="76" spans="1:21" ht="16.5" x14ac:dyDescent="0.3">
      <c r="A76" s="281" t="s">
        <v>685</v>
      </c>
      <c r="B76" s="275"/>
      <c r="C76" s="275"/>
      <c r="D76" s="275"/>
      <c r="E76" s="275"/>
      <c r="F76" s="275"/>
      <c r="G76" s="275"/>
      <c r="H76" s="275"/>
      <c r="I76" s="275"/>
      <c r="J76" s="275"/>
      <c r="K76" s="254"/>
      <c r="L76" s="254"/>
      <c r="M76" s="254"/>
      <c r="N76" s="240"/>
      <c r="O76" s="240"/>
      <c r="P76" s="244"/>
      <c r="Q76" s="244"/>
      <c r="R76" s="244"/>
      <c r="S76" s="244"/>
      <c r="T76" s="244"/>
      <c r="U76" s="240"/>
    </row>
    <row r="77" spans="1:21" ht="16.5" x14ac:dyDescent="0.3">
      <c r="A77" s="281" t="s">
        <v>686</v>
      </c>
      <c r="B77" s="275"/>
      <c r="C77" s="275"/>
      <c r="D77" s="275"/>
      <c r="E77" s="275"/>
      <c r="F77" s="275"/>
      <c r="G77" s="275"/>
      <c r="H77" s="275"/>
      <c r="I77" s="275"/>
      <c r="J77" s="275"/>
      <c r="K77" s="254"/>
      <c r="L77" s="254"/>
      <c r="M77" s="254"/>
      <c r="N77" s="240"/>
      <c r="O77" s="240"/>
      <c r="P77" s="244"/>
      <c r="Q77" s="244"/>
      <c r="R77" s="244"/>
      <c r="S77" s="244"/>
      <c r="T77" s="244"/>
      <c r="U77" s="240"/>
    </row>
    <row r="78" spans="1:21" ht="16.5" x14ac:dyDescent="0.3">
      <c r="A78" s="281" t="s">
        <v>687</v>
      </c>
      <c r="B78" s="275"/>
      <c r="C78" s="275"/>
      <c r="D78" s="275"/>
      <c r="E78" s="275"/>
      <c r="F78" s="275"/>
      <c r="G78" s="275"/>
      <c r="H78" s="275"/>
      <c r="I78" s="275"/>
      <c r="J78" s="275"/>
      <c r="K78" s="254"/>
      <c r="L78" s="254"/>
      <c r="M78" s="254"/>
      <c r="N78" s="240"/>
      <c r="O78" s="240"/>
      <c r="P78" s="244"/>
      <c r="Q78" s="244"/>
      <c r="R78" s="244"/>
      <c r="S78" s="244"/>
      <c r="T78" s="244"/>
      <c r="U78" s="240"/>
    </row>
    <row r="79" spans="1:21" ht="16.5" x14ac:dyDescent="0.3">
      <c r="A79" s="281" t="s">
        <v>688</v>
      </c>
      <c r="B79" s="275"/>
      <c r="C79" s="275"/>
      <c r="D79" s="275"/>
      <c r="E79" s="275"/>
      <c r="F79" s="275"/>
      <c r="G79" s="275"/>
      <c r="H79" s="275"/>
      <c r="I79" s="275"/>
      <c r="J79" s="275"/>
      <c r="K79" s="254"/>
      <c r="L79" s="254"/>
      <c r="M79" s="254"/>
      <c r="N79" s="240"/>
      <c r="O79" s="240"/>
      <c r="P79" s="244"/>
      <c r="Q79" s="244"/>
      <c r="R79" s="244"/>
      <c r="S79" s="244"/>
      <c r="T79" s="244"/>
    </row>
    <row r="80" spans="1:21" ht="16.5" x14ac:dyDescent="0.3">
      <c r="A80" s="281" t="s">
        <v>689</v>
      </c>
      <c r="B80" s="275"/>
      <c r="C80" s="275"/>
      <c r="D80" s="275"/>
      <c r="E80" s="275"/>
      <c r="F80" s="275"/>
      <c r="G80" s="275"/>
      <c r="H80" s="275"/>
      <c r="I80" s="275"/>
      <c r="J80" s="275"/>
      <c r="K80" s="254"/>
      <c r="L80" s="254"/>
      <c r="M80" s="254"/>
      <c r="N80" s="240"/>
      <c r="O80" s="240"/>
      <c r="P80" s="244"/>
    </row>
    <row r="81" spans="1:20" ht="16.5" x14ac:dyDescent="0.3">
      <c r="A81" s="281" t="s">
        <v>690</v>
      </c>
      <c r="B81" s="275"/>
      <c r="C81" s="275"/>
      <c r="D81" s="275"/>
      <c r="E81" s="275"/>
      <c r="F81" s="275"/>
      <c r="G81" s="275"/>
      <c r="H81" s="275"/>
      <c r="I81" s="275"/>
      <c r="J81" s="275"/>
      <c r="K81" s="254"/>
      <c r="L81" s="254"/>
      <c r="M81" s="250"/>
      <c r="N81" s="240"/>
      <c r="O81" s="240"/>
      <c r="P81" s="244"/>
    </row>
    <row r="82" spans="1:20" ht="16.5" x14ac:dyDescent="0.3">
      <c r="A82" s="281" t="s">
        <v>691</v>
      </c>
      <c r="B82" s="275"/>
      <c r="C82" s="275"/>
      <c r="D82" s="275"/>
      <c r="E82" s="275"/>
      <c r="F82" s="275"/>
      <c r="G82" s="275"/>
      <c r="H82" s="275"/>
      <c r="I82" s="275"/>
      <c r="J82" s="275"/>
      <c r="K82" s="254"/>
      <c r="L82" s="254"/>
      <c r="M82" s="253"/>
      <c r="N82" s="240"/>
      <c r="O82" s="240"/>
      <c r="P82" s="245"/>
    </row>
    <row r="83" spans="1:20" ht="16.5" x14ac:dyDescent="0.3">
      <c r="A83" s="281" t="s">
        <v>692</v>
      </c>
      <c r="B83" s="275"/>
      <c r="C83" s="275"/>
      <c r="D83" s="275"/>
      <c r="E83" s="275"/>
      <c r="F83" s="275"/>
      <c r="G83" s="275"/>
      <c r="H83" s="275"/>
      <c r="I83" s="275"/>
      <c r="J83" s="275"/>
      <c r="K83" s="254"/>
      <c r="L83" s="250"/>
      <c r="M83" s="253"/>
      <c r="N83" s="240"/>
      <c r="O83" s="246"/>
    </row>
    <row r="84" spans="1:20" ht="16.5" x14ac:dyDescent="0.3">
      <c r="A84" s="281" t="s">
        <v>693</v>
      </c>
      <c r="B84" s="275"/>
      <c r="C84" s="275"/>
      <c r="D84" s="275"/>
      <c r="E84" s="275"/>
      <c r="F84" s="275"/>
      <c r="G84" s="275"/>
      <c r="H84" s="275"/>
      <c r="I84" s="275"/>
      <c r="J84" s="275"/>
      <c r="K84" s="254"/>
      <c r="L84" s="251"/>
      <c r="M84" s="253"/>
      <c r="O84" s="247"/>
    </row>
    <row r="85" spans="1:20" ht="16.5" x14ac:dyDescent="0.3">
      <c r="A85" s="281" t="s">
        <v>694</v>
      </c>
      <c r="B85" s="275"/>
      <c r="C85" s="275"/>
      <c r="D85" s="275"/>
      <c r="E85" s="275"/>
      <c r="F85" s="275"/>
      <c r="G85" s="275"/>
      <c r="H85" s="275"/>
      <c r="I85" s="275"/>
      <c r="J85" s="275"/>
      <c r="K85" s="254"/>
      <c r="L85" s="253"/>
      <c r="M85" s="253"/>
      <c r="N85" s="246"/>
      <c r="O85" s="247"/>
    </row>
    <row r="86" spans="1:20" ht="23.25" x14ac:dyDescent="0.3">
      <c r="A86" s="294" t="s">
        <v>275</v>
      </c>
      <c r="B86" s="275"/>
      <c r="C86" s="275"/>
      <c r="D86" s="275"/>
      <c r="E86" s="275"/>
      <c r="F86" s="275"/>
      <c r="G86" s="275"/>
      <c r="H86" s="275"/>
      <c r="I86" s="275"/>
      <c r="J86" s="275"/>
      <c r="K86" s="254"/>
      <c r="L86" s="253"/>
      <c r="M86" s="253"/>
      <c r="N86" s="247"/>
      <c r="O86" s="247"/>
    </row>
    <row r="87" spans="1:20" ht="16.5" x14ac:dyDescent="0.3">
      <c r="A87" s="278" t="s">
        <v>276</v>
      </c>
      <c r="B87" s="279" t="s">
        <v>277</v>
      </c>
      <c r="C87" s="278" t="s">
        <v>70</v>
      </c>
      <c r="D87" s="280" t="s">
        <v>279</v>
      </c>
      <c r="E87" s="279" t="s">
        <v>278</v>
      </c>
      <c r="F87" s="280" t="s">
        <v>280</v>
      </c>
      <c r="G87" s="275"/>
      <c r="H87" s="275"/>
      <c r="I87" s="275"/>
      <c r="J87" s="275"/>
      <c r="K87" s="254"/>
      <c r="L87" s="253"/>
      <c r="M87" s="253"/>
      <c r="N87" s="247"/>
      <c r="O87" s="247"/>
    </row>
    <row r="88" spans="1:20" ht="16.5" x14ac:dyDescent="0.3">
      <c r="A88" s="281" t="s">
        <v>427</v>
      </c>
      <c r="B88" s="282">
        <v>1</v>
      </c>
      <c r="C88" s="281" t="s">
        <v>352</v>
      </c>
      <c r="D88" s="283">
        <v>0</v>
      </c>
      <c r="E88" s="282" t="s">
        <v>247</v>
      </c>
      <c r="F88" s="283">
        <v>0</v>
      </c>
      <c r="G88" s="275"/>
      <c r="H88" s="275"/>
      <c r="I88" s="275"/>
      <c r="J88" s="275"/>
      <c r="K88" s="254"/>
      <c r="L88" s="253"/>
      <c r="M88" s="253"/>
      <c r="N88" s="247"/>
      <c r="O88" s="247"/>
    </row>
    <row r="89" spans="1:20" ht="16.5" x14ac:dyDescent="0.3">
      <c r="A89" s="281" t="s">
        <v>428</v>
      </c>
      <c r="B89" s="282">
        <v>1</v>
      </c>
      <c r="C89" s="281" t="s">
        <v>429</v>
      </c>
      <c r="D89" s="283">
        <v>0</v>
      </c>
      <c r="E89" s="282" t="s">
        <v>245</v>
      </c>
      <c r="F89" s="283">
        <v>0</v>
      </c>
      <c r="G89" s="275"/>
      <c r="H89" s="275"/>
      <c r="I89" s="275"/>
      <c r="J89" s="275"/>
      <c r="K89" s="254"/>
      <c r="L89" s="253"/>
      <c r="M89" s="253"/>
      <c r="N89" s="247"/>
      <c r="O89" s="247"/>
    </row>
    <row r="90" spans="1:20" ht="16.5" x14ac:dyDescent="0.3">
      <c r="A90" s="281" t="s">
        <v>430</v>
      </c>
      <c r="B90" s="282">
        <v>1</v>
      </c>
      <c r="C90" s="281" t="s">
        <v>431</v>
      </c>
      <c r="D90" s="283">
        <v>0</v>
      </c>
      <c r="E90" s="282" t="s">
        <v>245</v>
      </c>
      <c r="F90" s="283">
        <v>0</v>
      </c>
      <c r="G90" s="275"/>
      <c r="H90" s="275"/>
      <c r="I90" s="275"/>
      <c r="J90" s="275"/>
      <c r="K90" s="254"/>
      <c r="L90" s="253"/>
      <c r="M90" s="253"/>
      <c r="N90" s="247"/>
      <c r="O90" s="247"/>
    </row>
    <row r="91" spans="1:20" ht="16.5" x14ac:dyDescent="0.3">
      <c r="A91" s="281" t="s">
        <v>432</v>
      </c>
      <c r="B91" s="282">
        <v>1</v>
      </c>
      <c r="C91" s="281" t="s">
        <v>433</v>
      </c>
      <c r="D91" s="283">
        <v>0</v>
      </c>
      <c r="E91" s="282" t="s">
        <v>245</v>
      </c>
      <c r="F91" s="283">
        <v>0</v>
      </c>
      <c r="G91" s="275"/>
      <c r="H91" s="275"/>
      <c r="I91" s="275"/>
      <c r="J91" s="275"/>
      <c r="K91" s="254"/>
      <c r="L91" s="253"/>
      <c r="M91" s="253"/>
      <c r="N91" s="247"/>
      <c r="O91" s="247"/>
    </row>
    <row r="92" spans="1:20" ht="16.5" x14ac:dyDescent="0.3">
      <c r="A92" s="281" t="s">
        <v>602</v>
      </c>
      <c r="B92" s="282">
        <v>1</v>
      </c>
      <c r="C92" s="281" t="s">
        <v>601</v>
      </c>
      <c r="D92" s="283">
        <v>0</v>
      </c>
      <c r="E92" s="282" t="s">
        <v>245</v>
      </c>
      <c r="F92" s="283">
        <v>0</v>
      </c>
      <c r="G92" s="275"/>
      <c r="H92" s="275"/>
      <c r="I92" s="275"/>
      <c r="J92" s="275"/>
      <c r="K92" s="254"/>
      <c r="L92" s="250"/>
      <c r="M92" s="250"/>
    </row>
    <row r="93" spans="1:20" ht="16.5" x14ac:dyDescent="0.3">
      <c r="A93" s="281" t="s">
        <v>603</v>
      </c>
      <c r="B93" s="282">
        <v>1</v>
      </c>
      <c r="C93" s="281" t="s">
        <v>604</v>
      </c>
      <c r="D93" s="283">
        <v>421150</v>
      </c>
      <c r="E93" s="282" t="s">
        <v>245</v>
      </c>
      <c r="F93" s="284">
        <v>421150</v>
      </c>
      <c r="G93" s="275"/>
      <c r="H93" s="275"/>
      <c r="I93" s="275"/>
      <c r="J93" s="275"/>
      <c r="K93" s="254"/>
      <c r="L93" s="253"/>
      <c r="M93" s="253"/>
      <c r="N93" s="247"/>
      <c r="O93" s="247"/>
    </row>
    <row r="94" spans="1:20" ht="16.5" x14ac:dyDescent="0.3">
      <c r="A94" s="281" t="s">
        <v>434</v>
      </c>
      <c r="B94" s="282">
        <v>1</v>
      </c>
      <c r="C94" s="281" t="s">
        <v>435</v>
      </c>
      <c r="D94" s="283">
        <v>0</v>
      </c>
      <c r="E94" s="282" t="s">
        <v>247</v>
      </c>
      <c r="F94" s="283">
        <v>0</v>
      </c>
      <c r="G94" s="275"/>
      <c r="H94" s="275"/>
      <c r="I94" s="275"/>
      <c r="J94" s="275"/>
      <c r="K94" s="254"/>
      <c r="L94" s="250"/>
      <c r="M94" s="250"/>
    </row>
    <row r="95" spans="1:20" ht="16.5" x14ac:dyDescent="0.3">
      <c r="A95" s="281" t="s">
        <v>246</v>
      </c>
      <c r="B95" s="282">
        <v>1</v>
      </c>
      <c r="C95" s="281" t="s">
        <v>436</v>
      </c>
      <c r="D95" s="283">
        <v>0</v>
      </c>
      <c r="E95" s="282" t="s">
        <v>247</v>
      </c>
      <c r="F95" s="283">
        <v>0</v>
      </c>
      <c r="G95" s="275"/>
      <c r="H95" s="275"/>
      <c r="I95" s="275"/>
      <c r="J95" s="275"/>
      <c r="K95" s="254"/>
      <c r="L95" s="254"/>
      <c r="M95" s="254"/>
      <c r="N95" s="240"/>
      <c r="O95" s="240"/>
      <c r="P95" s="244"/>
      <c r="Q95" s="244"/>
      <c r="R95" s="244"/>
      <c r="S95" s="244"/>
      <c r="T95" s="244"/>
    </row>
    <row r="96" spans="1:20" ht="16.5" x14ac:dyDescent="0.3">
      <c r="A96" s="281" t="s">
        <v>349</v>
      </c>
      <c r="B96" s="282">
        <v>1</v>
      </c>
      <c r="C96" s="281" t="s">
        <v>350</v>
      </c>
      <c r="D96" s="283">
        <v>0</v>
      </c>
      <c r="E96" s="282" t="s">
        <v>247</v>
      </c>
      <c r="F96" s="283">
        <v>0</v>
      </c>
      <c r="G96" s="275"/>
      <c r="H96" s="275"/>
      <c r="I96" s="275"/>
      <c r="J96" s="275"/>
      <c r="K96" s="254"/>
      <c r="L96" s="253"/>
      <c r="M96" s="253"/>
      <c r="N96" s="247"/>
      <c r="O96" s="247"/>
    </row>
    <row r="97" spans="1:21" ht="16.5" x14ac:dyDescent="0.3">
      <c r="A97" s="281" t="s">
        <v>345</v>
      </c>
      <c r="B97" s="282">
        <v>1</v>
      </c>
      <c r="C97" s="281" t="s">
        <v>343</v>
      </c>
      <c r="D97" s="283">
        <v>0</v>
      </c>
      <c r="E97" s="282" t="s">
        <v>245</v>
      </c>
      <c r="F97" s="283">
        <v>0</v>
      </c>
      <c r="G97" s="275"/>
      <c r="H97" s="275"/>
      <c r="I97" s="275"/>
      <c r="J97" s="275"/>
      <c r="K97" s="254"/>
      <c r="L97" s="252"/>
      <c r="M97" s="252"/>
    </row>
    <row r="98" spans="1:21" ht="16.5" x14ac:dyDescent="0.3">
      <c r="A98" s="281" t="s">
        <v>437</v>
      </c>
      <c r="B98" s="282">
        <v>1</v>
      </c>
      <c r="C98" s="281" t="s">
        <v>438</v>
      </c>
      <c r="D98" s="283">
        <v>0</v>
      </c>
      <c r="E98" s="282" t="s">
        <v>245</v>
      </c>
      <c r="F98" s="283">
        <v>0</v>
      </c>
      <c r="G98" s="275"/>
      <c r="H98" s="275"/>
      <c r="I98" s="275"/>
      <c r="J98" s="275"/>
      <c r="K98" s="254"/>
      <c r="L98" s="254"/>
      <c r="M98" s="254"/>
      <c r="N98" s="240"/>
      <c r="O98" s="240"/>
      <c r="P98" s="244"/>
      <c r="Q98" s="244"/>
      <c r="R98" s="244"/>
      <c r="S98" s="244"/>
      <c r="T98" s="244"/>
      <c r="U98" s="240"/>
    </row>
    <row r="99" spans="1:21" ht="16.5" x14ac:dyDescent="0.3">
      <c r="A99" s="281" t="s">
        <v>344</v>
      </c>
      <c r="B99" s="282">
        <v>1</v>
      </c>
      <c r="C99" s="281" t="s">
        <v>439</v>
      </c>
      <c r="D99" s="283">
        <v>0</v>
      </c>
      <c r="E99" s="282" t="s">
        <v>247</v>
      </c>
      <c r="F99" s="283">
        <v>0</v>
      </c>
      <c r="G99" s="275"/>
      <c r="H99" s="275"/>
      <c r="I99" s="275"/>
      <c r="J99" s="275"/>
      <c r="K99" s="254"/>
      <c r="L99" s="253"/>
      <c r="M99" s="253"/>
      <c r="N99" s="247"/>
      <c r="O99" s="247"/>
    </row>
    <row r="100" spans="1:21" ht="16.5" x14ac:dyDescent="0.3">
      <c r="A100" s="281" t="s">
        <v>440</v>
      </c>
      <c r="B100" s="282">
        <v>1</v>
      </c>
      <c r="C100" s="281" t="s">
        <v>441</v>
      </c>
      <c r="D100" s="283">
        <v>0</v>
      </c>
      <c r="E100" s="282" t="s">
        <v>247</v>
      </c>
      <c r="F100" s="283">
        <v>0</v>
      </c>
      <c r="G100" s="275"/>
      <c r="H100" s="275"/>
      <c r="I100" s="275"/>
      <c r="J100" s="275"/>
      <c r="K100" s="254"/>
      <c r="L100" s="254"/>
      <c r="M100" s="254"/>
      <c r="N100" s="240"/>
      <c r="O100" s="240"/>
      <c r="P100" s="245"/>
      <c r="Q100" s="244"/>
      <c r="R100" s="244"/>
      <c r="S100" s="244"/>
      <c r="T100" s="244"/>
    </row>
    <row r="101" spans="1:21" ht="16.5" x14ac:dyDescent="0.3">
      <c r="A101" s="281" t="s">
        <v>442</v>
      </c>
      <c r="B101" s="282">
        <v>1</v>
      </c>
      <c r="C101" s="281" t="s">
        <v>443</v>
      </c>
      <c r="D101" s="283">
        <v>127788</v>
      </c>
      <c r="E101" s="282" t="s">
        <v>245</v>
      </c>
      <c r="F101" s="284">
        <v>127788</v>
      </c>
      <c r="G101" s="275"/>
      <c r="H101" s="275"/>
      <c r="I101" s="275"/>
      <c r="J101" s="275"/>
      <c r="K101" s="254"/>
      <c r="L101" s="254"/>
      <c r="M101" s="254"/>
      <c r="N101" s="240"/>
      <c r="O101" s="240"/>
      <c r="P101" s="244"/>
      <c r="Q101" s="244"/>
      <c r="R101" s="245"/>
      <c r="S101" s="245"/>
      <c r="T101" s="244"/>
      <c r="U101" s="241"/>
    </row>
    <row r="102" spans="1:21" ht="16.5" x14ac:dyDescent="0.3">
      <c r="A102" s="281" t="s">
        <v>444</v>
      </c>
      <c r="B102" s="282">
        <v>1</v>
      </c>
      <c r="C102" s="281" t="s">
        <v>445</v>
      </c>
      <c r="D102" s="283">
        <v>8894</v>
      </c>
      <c r="E102" s="282" t="s">
        <v>245</v>
      </c>
      <c r="F102" s="284">
        <v>8894</v>
      </c>
      <c r="G102" s="275"/>
      <c r="H102" s="275"/>
      <c r="I102" s="275"/>
      <c r="J102" s="275"/>
      <c r="K102" s="254"/>
      <c r="L102" s="254"/>
      <c r="M102" s="254"/>
      <c r="N102" s="240"/>
      <c r="O102" s="240"/>
      <c r="P102" s="244"/>
      <c r="Q102" s="244"/>
      <c r="R102" s="244"/>
      <c r="S102" s="244"/>
      <c r="T102" s="244"/>
      <c r="U102" s="240"/>
    </row>
    <row r="103" spans="1:21" ht="16.5" x14ac:dyDescent="0.3">
      <c r="A103" s="281" t="s">
        <v>368</v>
      </c>
      <c r="B103" s="282">
        <v>1</v>
      </c>
      <c r="C103" s="281" t="s">
        <v>369</v>
      </c>
      <c r="D103" s="283">
        <v>0</v>
      </c>
      <c r="E103" s="282" t="s">
        <v>245</v>
      </c>
      <c r="F103" s="283">
        <v>0</v>
      </c>
      <c r="G103" s="275"/>
      <c r="H103" s="275"/>
      <c r="I103" s="275"/>
      <c r="J103" s="275"/>
      <c r="K103" s="254"/>
      <c r="L103" s="254"/>
      <c r="M103" s="254"/>
      <c r="N103" s="240"/>
      <c r="O103" s="240"/>
      <c r="P103" s="244"/>
      <c r="Q103" s="244"/>
      <c r="R103" s="244"/>
      <c r="S103" s="244"/>
      <c r="T103" s="244"/>
    </row>
    <row r="104" spans="1:21" ht="16.5" x14ac:dyDescent="0.3">
      <c r="A104" s="281" t="s">
        <v>385</v>
      </c>
      <c r="B104" s="282">
        <v>1</v>
      </c>
      <c r="C104" s="281" t="s">
        <v>386</v>
      </c>
      <c r="D104" s="283">
        <v>203</v>
      </c>
      <c r="E104" s="282" t="s">
        <v>245</v>
      </c>
      <c r="F104" s="283">
        <v>203</v>
      </c>
      <c r="G104" s="275"/>
      <c r="H104" s="275"/>
      <c r="I104" s="275"/>
      <c r="J104" s="275"/>
      <c r="K104" s="254"/>
      <c r="L104" s="254"/>
      <c r="M104" s="254"/>
      <c r="N104" s="240"/>
      <c r="O104" s="240"/>
      <c r="P104" s="245"/>
      <c r="Q104" s="244"/>
      <c r="R104" s="244"/>
      <c r="S104" s="244"/>
      <c r="T104" s="245"/>
      <c r="U104" s="240"/>
    </row>
    <row r="105" spans="1:21" ht="16.5" x14ac:dyDescent="0.3">
      <c r="A105" s="281" t="s">
        <v>446</v>
      </c>
      <c r="B105" s="282">
        <v>1</v>
      </c>
      <c r="C105" s="281" t="s">
        <v>447</v>
      </c>
      <c r="D105" s="283">
        <v>0</v>
      </c>
      <c r="E105" s="282" t="s">
        <v>245</v>
      </c>
      <c r="F105" s="283">
        <v>0</v>
      </c>
      <c r="G105" s="275"/>
      <c r="H105" s="275"/>
      <c r="I105" s="275"/>
      <c r="J105" s="275"/>
      <c r="K105" s="254"/>
      <c r="L105" s="254"/>
      <c r="M105" s="254"/>
      <c r="N105" s="240"/>
      <c r="O105" s="240"/>
      <c r="P105" s="244"/>
      <c r="Q105" s="245"/>
      <c r="R105" s="245"/>
      <c r="S105" s="244"/>
      <c r="T105" s="244"/>
    </row>
    <row r="106" spans="1:21" ht="16.5" x14ac:dyDescent="0.3">
      <c r="A106" s="281" t="s">
        <v>448</v>
      </c>
      <c r="B106" s="282">
        <v>1</v>
      </c>
      <c r="C106" s="281" t="s">
        <v>449</v>
      </c>
      <c r="D106" s="283">
        <v>929</v>
      </c>
      <c r="E106" s="282" t="s">
        <v>245</v>
      </c>
      <c r="F106" s="283">
        <v>929</v>
      </c>
      <c r="G106" s="275"/>
      <c r="H106" s="275"/>
      <c r="I106" s="275"/>
      <c r="J106" s="275"/>
      <c r="K106" s="254"/>
      <c r="L106" s="254"/>
      <c r="M106" s="254"/>
      <c r="N106" s="240"/>
      <c r="O106" s="240"/>
      <c r="P106" s="244"/>
      <c r="Q106" s="244"/>
      <c r="R106" s="245"/>
    </row>
    <row r="107" spans="1:21" ht="16.5" x14ac:dyDescent="0.3">
      <c r="A107" s="281" t="s">
        <v>450</v>
      </c>
      <c r="B107" s="282">
        <v>1</v>
      </c>
      <c r="C107" s="281" t="s">
        <v>451</v>
      </c>
      <c r="D107" s="283">
        <v>615</v>
      </c>
      <c r="E107" s="282" t="s">
        <v>245</v>
      </c>
      <c r="F107" s="283">
        <v>615</v>
      </c>
      <c r="G107" s="275"/>
      <c r="H107" s="275"/>
      <c r="I107" s="275"/>
      <c r="J107" s="275"/>
      <c r="K107" s="254"/>
      <c r="L107" s="253"/>
      <c r="M107" s="253"/>
      <c r="N107" s="247"/>
      <c r="O107" s="247"/>
    </row>
    <row r="108" spans="1:21" ht="16.5" x14ac:dyDescent="0.3">
      <c r="A108" s="281" t="s">
        <v>452</v>
      </c>
      <c r="B108" s="282">
        <v>1</v>
      </c>
      <c r="C108" s="281" t="s">
        <v>453</v>
      </c>
      <c r="D108" s="283">
        <v>1940</v>
      </c>
      <c r="E108" s="282" t="s">
        <v>245</v>
      </c>
      <c r="F108" s="284">
        <v>1940</v>
      </c>
      <c r="G108" s="275"/>
      <c r="H108" s="275"/>
      <c r="I108" s="275"/>
      <c r="J108" s="275"/>
      <c r="K108" s="254"/>
      <c r="L108" s="253"/>
      <c r="M108" s="253"/>
      <c r="N108" s="247"/>
      <c r="O108" s="247"/>
    </row>
    <row r="109" spans="1:21" ht="16.5" x14ac:dyDescent="0.3">
      <c r="A109" s="281" t="s">
        <v>605</v>
      </c>
      <c r="B109" s="282">
        <v>1</v>
      </c>
      <c r="C109" s="281" t="s">
        <v>606</v>
      </c>
      <c r="D109" s="283">
        <v>3803</v>
      </c>
      <c r="E109" s="282" t="s">
        <v>245</v>
      </c>
      <c r="F109" s="284">
        <v>3803</v>
      </c>
      <c r="G109" s="275"/>
      <c r="H109" s="275"/>
      <c r="I109" s="275"/>
      <c r="J109" s="275"/>
      <c r="K109" s="254"/>
      <c r="L109" s="253"/>
      <c r="M109" s="253"/>
      <c r="N109" s="247"/>
      <c r="O109" s="247"/>
    </row>
    <row r="110" spans="1:21" ht="16.5" x14ac:dyDescent="0.3">
      <c r="A110" s="281" t="s">
        <v>607</v>
      </c>
      <c r="B110" s="282">
        <v>1</v>
      </c>
      <c r="C110" s="281" t="s">
        <v>397</v>
      </c>
      <c r="D110" s="283">
        <v>214</v>
      </c>
      <c r="E110" s="282" t="s">
        <v>245</v>
      </c>
      <c r="F110" s="283">
        <v>214</v>
      </c>
      <c r="G110" s="275"/>
      <c r="H110" s="275"/>
      <c r="I110" s="275"/>
      <c r="J110" s="275"/>
      <c r="K110" s="254"/>
      <c r="L110" s="253"/>
      <c r="M110" s="253"/>
      <c r="N110" s="247"/>
      <c r="O110" s="247"/>
    </row>
    <row r="111" spans="1:21" ht="16.5" x14ac:dyDescent="0.3">
      <c r="A111" s="281" t="s">
        <v>608</v>
      </c>
      <c r="B111" s="282">
        <v>1</v>
      </c>
      <c r="C111" s="281" t="s">
        <v>609</v>
      </c>
      <c r="D111" s="283">
        <v>1959</v>
      </c>
      <c r="E111" s="282" t="s">
        <v>245</v>
      </c>
      <c r="F111" s="284">
        <v>1959</v>
      </c>
      <c r="G111" s="275"/>
      <c r="H111" s="275"/>
      <c r="I111" s="275"/>
      <c r="J111" s="275"/>
      <c r="K111" s="254"/>
      <c r="L111" s="253"/>
      <c r="M111" s="253"/>
      <c r="N111" s="247"/>
      <c r="O111" s="247"/>
    </row>
    <row r="112" spans="1:21" ht="16.5" x14ac:dyDescent="0.3">
      <c r="A112" s="281" t="s">
        <v>454</v>
      </c>
      <c r="B112" s="282">
        <v>1</v>
      </c>
      <c r="C112" s="281" t="s">
        <v>455</v>
      </c>
      <c r="D112" s="283">
        <v>164</v>
      </c>
      <c r="E112" s="282" t="s">
        <v>245</v>
      </c>
      <c r="F112" s="283">
        <v>164</v>
      </c>
      <c r="G112" s="275"/>
      <c r="H112" s="275"/>
      <c r="I112" s="275"/>
      <c r="J112" s="275"/>
      <c r="K112" s="254"/>
      <c r="L112" s="253"/>
      <c r="M112" s="253"/>
      <c r="N112" s="247"/>
      <c r="O112" s="247"/>
    </row>
    <row r="113" spans="1:15" ht="16.5" x14ac:dyDescent="0.3">
      <c r="A113" s="281" t="s">
        <v>456</v>
      </c>
      <c r="B113" s="282">
        <v>1</v>
      </c>
      <c r="C113" s="281" t="s">
        <v>457</v>
      </c>
      <c r="D113" s="283">
        <v>287</v>
      </c>
      <c r="E113" s="282" t="s">
        <v>245</v>
      </c>
      <c r="F113" s="283">
        <v>287</v>
      </c>
      <c r="G113" s="275"/>
      <c r="H113" s="275"/>
      <c r="I113" s="275"/>
      <c r="J113" s="275"/>
      <c r="K113" s="254"/>
      <c r="L113" s="253"/>
      <c r="M113" s="253"/>
      <c r="N113" s="247"/>
      <c r="O113" s="247"/>
    </row>
    <row r="114" spans="1:15" ht="16.5" x14ac:dyDescent="0.3">
      <c r="A114" s="281" t="s">
        <v>380</v>
      </c>
      <c r="B114" s="282">
        <v>1</v>
      </c>
      <c r="C114" s="281" t="s">
        <v>381</v>
      </c>
      <c r="D114" s="283">
        <v>552</v>
      </c>
      <c r="E114" s="282" t="s">
        <v>245</v>
      </c>
      <c r="F114" s="283">
        <v>552</v>
      </c>
      <c r="G114" s="275"/>
      <c r="H114" s="275"/>
      <c r="I114" s="275"/>
      <c r="J114" s="275"/>
      <c r="K114" s="250"/>
      <c r="L114" s="253"/>
      <c r="M114" s="253"/>
      <c r="N114" s="247"/>
      <c r="O114" s="247"/>
    </row>
    <row r="115" spans="1:15" ht="16.5" x14ac:dyDescent="0.3">
      <c r="A115" s="281" t="s">
        <v>458</v>
      </c>
      <c r="B115" s="282">
        <v>1</v>
      </c>
      <c r="C115" s="281" t="s">
        <v>459</v>
      </c>
      <c r="D115" s="283">
        <v>556</v>
      </c>
      <c r="E115" s="282" t="s">
        <v>245</v>
      </c>
      <c r="F115" s="283">
        <v>556</v>
      </c>
      <c r="G115" s="275"/>
      <c r="H115" s="275"/>
      <c r="I115" s="275"/>
      <c r="J115" s="275"/>
      <c r="K115" s="251"/>
      <c r="L115" s="253"/>
      <c r="M115" s="253"/>
      <c r="N115" s="247"/>
      <c r="O115" s="247"/>
    </row>
    <row r="116" spans="1:15" ht="16.5" x14ac:dyDescent="0.3">
      <c r="A116" s="281" t="s">
        <v>460</v>
      </c>
      <c r="B116" s="282">
        <v>1</v>
      </c>
      <c r="C116" s="281" t="s">
        <v>461</v>
      </c>
      <c r="D116" s="283">
        <v>294</v>
      </c>
      <c r="E116" s="282" t="s">
        <v>245</v>
      </c>
      <c r="F116" s="283">
        <v>294</v>
      </c>
      <c r="G116" s="275"/>
      <c r="H116" s="275"/>
      <c r="I116" s="275"/>
      <c r="J116" s="275"/>
      <c r="K116" s="253"/>
      <c r="L116" s="253"/>
      <c r="M116" s="253"/>
      <c r="N116" s="247"/>
      <c r="O116" s="247"/>
    </row>
    <row r="117" spans="1:15" ht="16.5" x14ac:dyDescent="0.3">
      <c r="A117" s="281" t="s">
        <v>462</v>
      </c>
      <c r="B117" s="282">
        <v>1</v>
      </c>
      <c r="C117" s="281" t="s">
        <v>463</v>
      </c>
      <c r="D117" s="283">
        <v>471</v>
      </c>
      <c r="E117" s="282" t="s">
        <v>245</v>
      </c>
      <c r="F117" s="283">
        <v>471</v>
      </c>
      <c r="G117" s="275"/>
      <c r="H117" s="275"/>
      <c r="I117" s="275"/>
      <c r="J117" s="275"/>
      <c r="K117" s="253"/>
      <c r="L117" s="253"/>
      <c r="M117" s="253"/>
      <c r="N117" s="247"/>
      <c r="O117" s="247"/>
    </row>
    <row r="118" spans="1:15" ht="16.5" x14ac:dyDescent="0.3">
      <c r="A118" s="281" t="s">
        <v>464</v>
      </c>
      <c r="B118" s="282">
        <v>1</v>
      </c>
      <c r="C118" s="281" t="s">
        <v>465</v>
      </c>
      <c r="D118" s="283">
        <v>4997</v>
      </c>
      <c r="E118" s="282" t="s">
        <v>245</v>
      </c>
      <c r="F118" s="284">
        <v>4997</v>
      </c>
      <c r="G118" s="275"/>
      <c r="H118" s="275"/>
      <c r="I118" s="275"/>
      <c r="J118" s="275"/>
      <c r="K118" s="253"/>
      <c r="L118" s="253"/>
      <c r="M118" s="253"/>
      <c r="N118" s="247"/>
      <c r="O118" s="247"/>
    </row>
    <row r="119" spans="1:15" ht="16.5" x14ac:dyDescent="0.3">
      <c r="A119" s="281" t="s">
        <v>634</v>
      </c>
      <c r="B119" s="282">
        <v>1</v>
      </c>
      <c r="C119" s="281" t="s">
        <v>635</v>
      </c>
      <c r="D119" s="283">
        <v>2595</v>
      </c>
      <c r="E119" s="282" t="s">
        <v>245</v>
      </c>
      <c r="F119" s="284">
        <v>2595</v>
      </c>
      <c r="G119" s="275"/>
      <c r="H119" s="275"/>
      <c r="I119" s="275"/>
      <c r="J119" s="275"/>
      <c r="K119" s="253"/>
      <c r="L119" s="253"/>
      <c r="M119" s="253"/>
      <c r="N119" s="247"/>
      <c r="O119" s="247"/>
    </row>
    <row r="120" spans="1:15" ht="16.5" x14ac:dyDescent="0.3">
      <c r="A120" s="281" t="s">
        <v>466</v>
      </c>
      <c r="B120" s="282">
        <v>1</v>
      </c>
      <c r="C120" s="281" t="s">
        <v>467</v>
      </c>
      <c r="D120" s="283">
        <v>4604</v>
      </c>
      <c r="E120" s="282" t="s">
        <v>245</v>
      </c>
      <c r="F120" s="284">
        <v>4604</v>
      </c>
      <c r="G120" s="275"/>
      <c r="H120" s="275"/>
      <c r="I120" s="275"/>
      <c r="J120" s="275"/>
      <c r="K120" s="253"/>
      <c r="L120" s="253"/>
      <c r="M120" s="253"/>
      <c r="N120" s="247"/>
      <c r="O120" s="247"/>
    </row>
    <row r="121" spans="1:15" ht="16.5" x14ac:dyDescent="0.3">
      <c r="A121" s="281" t="s">
        <v>468</v>
      </c>
      <c r="B121" s="282">
        <v>1</v>
      </c>
      <c r="C121" s="281" t="s">
        <v>469</v>
      </c>
      <c r="D121" s="283">
        <v>542</v>
      </c>
      <c r="E121" s="282" t="s">
        <v>245</v>
      </c>
      <c r="F121" s="283">
        <v>542</v>
      </c>
      <c r="G121" s="275"/>
      <c r="H121" s="275"/>
      <c r="I121" s="275"/>
      <c r="J121" s="275"/>
      <c r="K121" s="253"/>
      <c r="L121" s="253"/>
      <c r="M121" s="253"/>
      <c r="N121" s="247"/>
      <c r="O121" s="247"/>
    </row>
    <row r="122" spans="1:15" ht="16.5" x14ac:dyDescent="0.3">
      <c r="A122" s="281" t="s">
        <v>470</v>
      </c>
      <c r="B122" s="282">
        <v>1</v>
      </c>
      <c r="C122" s="281" t="s">
        <v>406</v>
      </c>
      <c r="D122" s="283">
        <v>111</v>
      </c>
      <c r="E122" s="282" t="s">
        <v>245</v>
      </c>
      <c r="F122" s="283">
        <v>111</v>
      </c>
      <c r="G122" s="275"/>
      <c r="H122" s="275"/>
      <c r="I122" s="275"/>
      <c r="J122" s="275"/>
      <c r="K122" s="253"/>
      <c r="L122" s="253"/>
      <c r="M122" s="253"/>
      <c r="N122" s="247"/>
      <c r="O122" s="247"/>
    </row>
    <row r="123" spans="1:15" ht="16.5" x14ac:dyDescent="0.3">
      <c r="A123" s="281" t="s">
        <v>471</v>
      </c>
      <c r="B123" s="282">
        <v>1</v>
      </c>
      <c r="C123" s="281" t="s">
        <v>472</v>
      </c>
      <c r="D123" s="283">
        <v>714</v>
      </c>
      <c r="E123" s="282" t="s">
        <v>245</v>
      </c>
      <c r="F123" s="283">
        <v>714</v>
      </c>
      <c r="G123" s="275"/>
      <c r="H123" s="275"/>
      <c r="I123" s="275"/>
      <c r="J123" s="275"/>
      <c r="K123" s="253"/>
      <c r="L123" s="253"/>
      <c r="M123" s="253"/>
      <c r="N123" s="247"/>
      <c r="O123" s="247"/>
    </row>
    <row r="124" spans="1:15" ht="16.5" x14ac:dyDescent="0.3">
      <c r="A124" s="281" t="s">
        <v>382</v>
      </c>
      <c r="B124" s="282">
        <v>1</v>
      </c>
      <c r="C124" s="281" t="s">
        <v>473</v>
      </c>
      <c r="D124" s="283">
        <v>2359</v>
      </c>
      <c r="E124" s="282" t="s">
        <v>245</v>
      </c>
      <c r="F124" s="284">
        <v>2359</v>
      </c>
      <c r="G124" s="275"/>
      <c r="H124" s="275"/>
      <c r="I124" s="275"/>
      <c r="J124" s="275"/>
      <c r="K124" s="253"/>
      <c r="L124" s="253"/>
      <c r="M124" s="253"/>
      <c r="N124" s="247"/>
      <c r="O124" s="247"/>
    </row>
    <row r="125" spans="1:15" ht="16.5" x14ac:dyDescent="0.3">
      <c r="A125" s="281" t="s">
        <v>474</v>
      </c>
      <c r="B125" s="282">
        <v>1</v>
      </c>
      <c r="C125" s="281" t="s">
        <v>475</v>
      </c>
      <c r="D125" s="283">
        <v>283</v>
      </c>
      <c r="E125" s="282" t="s">
        <v>245</v>
      </c>
      <c r="F125" s="283">
        <v>283</v>
      </c>
      <c r="G125" s="275"/>
      <c r="H125" s="275"/>
      <c r="I125" s="275"/>
      <c r="J125" s="275"/>
      <c r="K125" s="253"/>
      <c r="L125" s="253"/>
      <c r="M125" s="253"/>
      <c r="N125" s="247"/>
      <c r="O125" s="247"/>
    </row>
    <row r="126" spans="1:15" ht="16.5" x14ac:dyDescent="0.3">
      <c r="A126" s="281" t="s">
        <v>636</v>
      </c>
      <c r="B126" s="282">
        <v>1</v>
      </c>
      <c r="C126" s="281" t="s">
        <v>637</v>
      </c>
      <c r="D126" s="283">
        <v>1264</v>
      </c>
      <c r="E126" s="282" t="s">
        <v>245</v>
      </c>
      <c r="F126" s="284">
        <v>1264</v>
      </c>
      <c r="G126" s="275"/>
      <c r="H126" s="275"/>
      <c r="I126" s="275"/>
      <c r="J126" s="275"/>
      <c r="K126" s="253"/>
      <c r="L126" s="253"/>
      <c r="M126" s="253"/>
      <c r="N126" s="247"/>
      <c r="O126" s="247"/>
    </row>
    <row r="127" spans="1:15" ht="16.5" x14ac:dyDescent="0.3">
      <c r="A127" s="281" t="s">
        <v>610</v>
      </c>
      <c r="B127" s="282">
        <v>1</v>
      </c>
      <c r="C127" s="281" t="s">
        <v>611</v>
      </c>
      <c r="D127" s="283">
        <v>797</v>
      </c>
      <c r="E127" s="282" t="s">
        <v>245</v>
      </c>
      <c r="F127" s="283">
        <v>797</v>
      </c>
      <c r="G127" s="275"/>
      <c r="H127" s="275"/>
      <c r="I127" s="275"/>
      <c r="J127" s="275"/>
      <c r="K127" s="253"/>
      <c r="L127" s="253"/>
      <c r="M127" s="253"/>
      <c r="N127" s="247"/>
      <c r="O127" s="247"/>
    </row>
    <row r="128" spans="1:15" ht="16.5" x14ac:dyDescent="0.3">
      <c r="A128" s="281" t="s">
        <v>612</v>
      </c>
      <c r="B128" s="282">
        <v>1</v>
      </c>
      <c r="C128" s="281" t="s">
        <v>613</v>
      </c>
      <c r="D128" s="283">
        <v>471</v>
      </c>
      <c r="E128" s="282" t="s">
        <v>245</v>
      </c>
      <c r="F128" s="283">
        <v>471</v>
      </c>
      <c r="G128" s="275"/>
      <c r="H128" s="275"/>
      <c r="I128" s="275"/>
      <c r="J128" s="275"/>
      <c r="K128" s="253"/>
      <c r="L128" s="253"/>
      <c r="M128" s="253"/>
      <c r="N128" s="247"/>
      <c r="O128" s="247"/>
    </row>
    <row r="129" spans="1:15" ht="16.5" x14ac:dyDescent="0.3">
      <c r="A129" s="281" t="s">
        <v>614</v>
      </c>
      <c r="B129" s="282">
        <v>1</v>
      </c>
      <c r="C129" s="281" t="s">
        <v>615</v>
      </c>
      <c r="D129" s="283">
        <v>1618</v>
      </c>
      <c r="E129" s="282" t="s">
        <v>245</v>
      </c>
      <c r="F129" s="284">
        <v>1618</v>
      </c>
      <c r="G129" s="275"/>
      <c r="H129" s="275"/>
      <c r="I129" s="275"/>
      <c r="J129" s="275"/>
      <c r="K129" s="253"/>
      <c r="L129" s="253"/>
      <c r="M129" s="253"/>
      <c r="N129" s="247"/>
      <c r="O129" s="247"/>
    </row>
    <row r="130" spans="1:15" ht="16.5" x14ac:dyDescent="0.3">
      <c r="A130" s="281" t="s">
        <v>476</v>
      </c>
      <c r="B130" s="282">
        <v>1</v>
      </c>
      <c r="C130" s="281" t="s">
        <v>477</v>
      </c>
      <c r="D130" s="283">
        <v>568</v>
      </c>
      <c r="E130" s="282" t="s">
        <v>245</v>
      </c>
      <c r="F130" s="283">
        <v>568</v>
      </c>
      <c r="G130" s="275"/>
      <c r="H130" s="275"/>
      <c r="I130" s="275"/>
      <c r="J130" s="275"/>
      <c r="K130" s="253"/>
      <c r="L130" s="253"/>
      <c r="M130" s="253"/>
      <c r="N130" s="247"/>
      <c r="O130" s="247"/>
    </row>
    <row r="131" spans="1:15" ht="16.5" x14ac:dyDescent="0.3">
      <c r="A131" s="281" t="s">
        <v>478</v>
      </c>
      <c r="B131" s="282">
        <v>1</v>
      </c>
      <c r="C131" s="281" t="s">
        <v>479</v>
      </c>
      <c r="D131" s="283">
        <v>2462</v>
      </c>
      <c r="E131" s="282" t="s">
        <v>245</v>
      </c>
      <c r="F131" s="284">
        <v>2462</v>
      </c>
      <c r="G131" s="275"/>
      <c r="H131" s="275"/>
      <c r="I131" s="275"/>
      <c r="J131" s="275"/>
      <c r="K131" s="253"/>
      <c r="L131" s="253"/>
      <c r="M131" s="253"/>
      <c r="N131" s="247"/>
      <c r="O131" s="247"/>
    </row>
    <row r="132" spans="1:15" ht="16.5" x14ac:dyDescent="0.3">
      <c r="A132" s="281" t="s">
        <v>358</v>
      </c>
      <c r="B132" s="282">
        <v>1</v>
      </c>
      <c r="C132" s="281" t="s">
        <v>480</v>
      </c>
      <c r="D132" s="283">
        <v>164</v>
      </c>
      <c r="E132" s="282" t="s">
        <v>245</v>
      </c>
      <c r="F132" s="283">
        <v>164</v>
      </c>
      <c r="G132" s="275"/>
      <c r="H132" s="275"/>
      <c r="I132" s="275"/>
      <c r="J132" s="275"/>
      <c r="K132" s="253"/>
      <c r="L132" s="253"/>
      <c r="M132" s="253"/>
      <c r="N132" s="247"/>
      <c r="O132" s="247"/>
    </row>
    <row r="133" spans="1:15" ht="16.5" x14ac:dyDescent="0.3">
      <c r="A133" s="281" t="s">
        <v>481</v>
      </c>
      <c r="B133" s="282">
        <v>1</v>
      </c>
      <c r="C133" s="281" t="s">
        <v>482</v>
      </c>
      <c r="D133" s="283">
        <v>187</v>
      </c>
      <c r="E133" s="282" t="s">
        <v>245</v>
      </c>
      <c r="F133" s="283">
        <v>187</v>
      </c>
      <c r="G133" s="275"/>
      <c r="H133" s="275"/>
      <c r="I133" s="275"/>
      <c r="J133" s="275"/>
      <c r="K133" s="253"/>
      <c r="L133" s="253"/>
      <c r="M133" s="253"/>
      <c r="N133" s="247"/>
      <c r="O133" s="247"/>
    </row>
    <row r="134" spans="1:15" ht="16.5" x14ac:dyDescent="0.3">
      <c r="A134" s="281" t="s">
        <v>387</v>
      </c>
      <c r="B134" s="282">
        <v>1</v>
      </c>
      <c r="C134" s="281" t="s">
        <v>388</v>
      </c>
      <c r="D134" s="283">
        <v>48</v>
      </c>
      <c r="E134" s="282" t="s">
        <v>245</v>
      </c>
      <c r="F134" s="283">
        <v>48</v>
      </c>
      <c r="G134" s="275"/>
      <c r="H134" s="275"/>
      <c r="I134" s="275"/>
      <c r="J134" s="275"/>
      <c r="K134" s="253"/>
      <c r="L134" s="253"/>
      <c r="M134" s="253"/>
      <c r="N134" s="247"/>
      <c r="O134" s="247"/>
    </row>
    <row r="135" spans="1:15" ht="16.5" x14ac:dyDescent="0.3">
      <c r="A135" s="281" t="s">
        <v>483</v>
      </c>
      <c r="B135" s="282">
        <v>1</v>
      </c>
      <c r="C135" s="281" t="s">
        <v>484</v>
      </c>
      <c r="D135" s="283">
        <v>542</v>
      </c>
      <c r="E135" s="282" t="s">
        <v>245</v>
      </c>
      <c r="F135" s="283">
        <v>542</v>
      </c>
      <c r="G135" s="275"/>
      <c r="H135" s="275"/>
      <c r="I135" s="275"/>
      <c r="J135" s="275"/>
      <c r="K135" s="253"/>
      <c r="L135" s="253"/>
      <c r="M135" s="253"/>
      <c r="N135" s="247"/>
      <c r="O135" s="247"/>
    </row>
    <row r="136" spans="1:15" ht="16.5" x14ac:dyDescent="0.3">
      <c r="A136" s="281" t="s">
        <v>485</v>
      </c>
      <c r="B136" s="282">
        <v>1</v>
      </c>
      <c r="C136" s="281" t="s">
        <v>486</v>
      </c>
      <c r="D136" s="283">
        <v>636</v>
      </c>
      <c r="E136" s="282" t="s">
        <v>245</v>
      </c>
      <c r="F136" s="283">
        <v>636</v>
      </c>
      <c r="G136" s="275"/>
      <c r="H136" s="275"/>
      <c r="I136" s="275"/>
      <c r="J136" s="275"/>
      <c r="K136" s="253"/>
      <c r="L136" s="253"/>
      <c r="M136" s="253"/>
      <c r="N136" s="247"/>
      <c r="O136" s="247"/>
    </row>
    <row r="137" spans="1:15" ht="16.5" x14ac:dyDescent="0.3">
      <c r="A137" s="281" t="s">
        <v>487</v>
      </c>
      <c r="B137" s="282">
        <v>1</v>
      </c>
      <c r="C137" s="281" t="s">
        <v>488</v>
      </c>
      <c r="D137" s="283">
        <v>315</v>
      </c>
      <c r="E137" s="282" t="s">
        <v>245</v>
      </c>
      <c r="F137" s="283">
        <v>315</v>
      </c>
      <c r="G137" s="275"/>
      <c r="H137" s="275"/>
      <c r="I137" s="275"/>
      <c r="J137" s="275"/>
      <c r="K137" s="253"/>
      <c r="L137" s="253"/>
      <c r="M137" s="253"/>
      <c r="N137" s="247"/>
      <c r="O137" s="247"/>
    </row>
    <row r="138" spans="1:15" ht="16.5" x14ac:dyDescent="0.3">
      <c r="A138" s="281" t="s">
        <v>557</v>
      </c>
      <c r="B138" s="282">
        <v>1</v>
      </c>
      <c r="C138" s="281" t="s">
        <v>558</v>
      </c>
      <c r="D138" s="283">
        <v>666</v>
      </c>
      <c r="E138" s="282" t="s">
        <v>245</v>
      </c>
      <c r="F138" s="283">
        <v>666</v>
      </c>
      <c r="G138" s="275"/>
      <c r="H138" s="275"/>
      <c r="I138" s="275"/>
      <c r="J138" s="275"/>
      <c r="K138" s="253"/>
      <c r="L138" s="253"/>
      <c r="M138" s="253"/>
      <c r="N138" s="247"/>
      <c r="O138" s="247"/>
    </row>
    <row r="139" spans="1:15" ht="16.5" x14ac:dyDescent="0.3">
      <c r="A139" s="281" t="s">
        <v>489</v>
      </c>
      <c r="B139" s="282">
        <v>1</v>
      </c>
      <c r="C139" s="281" t="s">
        <v>490</v>
      </c>
      <c r="D139" s="283">
        <v>426</v>
      </c>
      <c r="E139" s="282" t="s">
        <v>245</v>
      </c>
      <c r="F139" s="283">
        <v>426</v>
      </c>
      <c r="G139" s="275"/>
      <c r="H139" s="275"/>
      <c r="I139" s="275"/>
      <c r="J139" s="275"/>
      <c r="K139" s="253"/>
      <c r="L139" s="253"/>
      <c r="M139" s="253"/>
      <c r="N139" s="247"/>
      <c r="O139" s="247"/>
    </row>
    <row r="140" spans="1:15" ht="16.5" x14ac:dyDescent="0.3">
      <c r="A140" s="281" t="s">
        <v>491</v>
      </c>
      <c r="B140" s="282">
        <v>1</v>
      </c>
      <c r="C140" s="281" t="s">
        <v>492</v>
      </c>
      <c r="D140" s="283">
        <v>1420</v>
      </c>
      <c r="E140" s="282" t="s">
        <v>245</v>
      </c>
      <c r="F140" s="284">
        <v>1420</v>
      </c>
      <c r="G140" s="275"/>
      <c r="H140" s="275"/>
      <c r="I140" s="275"/>
      <c r="J140" s="275"/>
      <c r="K140" s="253"/>
      <c r="L140" s="253"/>
      <c r="M140" s="253"/>
      <c r="N140" s="247"/>
      <c r="O140" s="247"/>
    </row>
    <row r="141" spans="1:15" ht="16.5" x14ac:dyDescent="0.3">
      <c r="A141" s="281" t="s">
        <v>493</v>
      </c>
      <c r="B141" s="282">
        <v>1</v>
      </c>
      <c r="C141" s="281" t="s">
        <v>494</v>
      </c>
      <c r="D141" s="283">
        <v>2475</v>
      </c>
      <c r="E141" s="282" t="s">
        <v>245</v>
      </c>
      <c r="F141" s="284">
        <v>2475</v>
      </c>
      <c r="G141" s="275"/>
      <c r="H141" s="275"/>
      <c r="I141" s="275"/>
      <c r="J141" s="275"/>
      <c r="K141" s="253"/>
      <c r="L141" s="253"/>
      <c r="M141" s="250"/>
      <c r="N141" s="247"/>
      <c r="O141" s="247"/>
    </row>
    <row r="142" spans="1:15" ht="16.5" x14ac:dyDescent="0.3">
      <c r="A142" s="281" t="s">
        <v>495</v>
      </c>
      <c r="B142" s="282">
        <v>1</v>
      </c>
      <c r="C142" s="281" t="s">
        <v>496</v>
      </c>
      <c r="D142" s="283">
        <v>9431</v>
      </c>
      <c r="E142" s="282" t="s">
        <v>245</v>
      </c>
      <c r="F142" s="284">
        <v>9431</v>
      </c>
      <c r="G142" s="275"/>
      <c r="H142" s="275"/>
      <c r="I142" s="275"/>
      <c r="J142" s="275"/>
      <c r="K142" s="253"/>
      <c r="L142" s="253"/>
      <c r="M142" s="250"/>
      <c r="N142" s="247"/>
      <c r="O142" s="247"/>
    </row>
    <row r="143" spans="1:15" ht="16.5" x14ac:dyDescent="0.3">
      <c r="A143" s="281" t="s">
        <v>389</v>
      </c>
      <c r="B143" s="282">
        <v>1</v>
      </c>
      <c r="C143" s="281" t="s">
        <v>497</v>
      </c>
      <c r="D143" s="283">
        <v>430</v>
      </c>
      <c r="E143" s="282" t="s">
        <v>245</v>
      </c>
      <c r="F143" s="283">
        <v>430</v>
      </c>
      <c r="G143" s="275"/>
      <c r="H143" s="275"/>
      <c r="I143" s="275"/>
      <c r="J143" s="275"/>
      <c r="K143" s="253"/>
      <c r="L143" s="253"/>
      <c r="M143" s="250"/>
      <c r="N143" s="247"/>
      <c r="O143" s="247"/>
    </row>
    <row r="144" spans="1:15" ht="16.5" x14ac:dyDescent="0.3">
      <c r="A144" s="281" t="s">
        <v>498</v>
      </c>
      <c r="B144" s="282">
        <v>1</v>
      </c>
      <c r="C144" s="281" t="s">
        <v>401</v>
      </c>
      <c r="D144" s="283">
        <v>741</v>
      </c>
      <c r="E144" s="282" t="s">
        <v>245</v>
      </c>
      <c r="F144" s="283">
        <v>741</v>
      </c>
      <c r="G144" s="275"/>
      <c r="H144" s="275"/>
      <c r="I144" s="275"/>
      <c r="J144" s="275"/>
      <c r="K144" s="253"/>
      <c r="L144" s="250"/>
      <c r="M144" s="250"/>
      <c r="N144" s="247"/>
      <c r="O144" s="247"/>
    </row>
    <row r="145" spans="1:15" ht="16.5" x14ac:dyDescent="0.3">
      <c r="A145" s="281" t="s">
        <v>390</v>
      </c>
      <c r="B145" s="282">
        <v>1</v>
      </c>
      <c r="C145" s="281" t="s">
        <v>391</v>
      </c>
      <c r="D145" s="283">
        <v>96</v>
      </c>
      <c r="E145" s="282" t="s">
        <v>245</v>
      </c>
      <c r="F145" s="283">
        <v>96</v>
      </c>
      <c r="G145" s="275"/>
      <c r="H145" s="275"/>
      <c r="I145" s="275"/>
      <c r="J145" s="275"/>
      <c r="K145" s="253"/>
      <c r="L145" s="250"/>
      <c r="M145" s="250"/>
      <c r="N145" s="247"/>
      <c r="O145" s="247"/>
    </row>
    <row r="146" spans="1:15" ht="16.5" x14ac:dyDescent="0.3">
      <c r="A146" s="281" t="s">
        <v>499</v>
      </c>
      <c r="B146" s="282">
        <v>1</v>
      </c>
      <c r="C146" s="281" t="s">
        <v>500</v>
      </c>
      <c r="D146" s="283">
        <v>0</v>
      </c>
      <c r="E146" s="282" t="s">
        <v>245</v>
      </c>
      <c r="F146" s="283">
        <v>0</v>
      </c>
      <c r="G146" s="275"/>
      <c r="H146" s="275"/>
      <c r="I146" s="275"/>
      <c r="J146" s="275"/>
      <c r="K146" s="253"/>
      <c r="L146" s="250"/>
      <c r="M146" s="250"/>
      <c r="N146" s="247"/>
      <c r="O146" s="247"/>
    </row>
    <row r="147" spans="1:15" ht="16.5" x14ac:dyDescent="0.3">
      <c r="A147" s="281" t="s">
        <v>383</v>
      </c>
      <c r="B147" s="282">
        <v>1</v>
      </c>
      <c r="C147" s="281" t="s">
        <v>501</v>
      </c>
      <c r="D147" s="283">
        <v>101</v>
      </c>
      <c r="E147" s="282" t="s">
        <v>245</v>
      </c>
      <c r="F147" s="283">
        <v>101</v>
      </c>
      <c r="G147" s="275"/>
      <c r="H147" s="275"/>
      <c r="I147" s="275"/>
      <c r="J147" s="275"/>
      <c r="K147" s="253"/>
      <c r="L147" s="250"/>
      <c r="M147" s="250"/>
      <c r="N147" s="247"/>
    </row>
    <row r="148" spans="1:15" ht="16.5" x14ac:dyDescent="0.3">
      <c r="A148" s="281" t="s">
        <v>392</v>
      </c>
      <c r="B148" s="282">
        <v>1</v>
      </c>
      <c r="C148" s="281" t="s">
        <v>363</v>
      </c>
      <c r="D148" s="283">
        <v>1263</v>
      </c>
      <c r="E148" s="282" t="s">
        <v>245</v>
      </c>
      <c r="F148" s="284">
        <v>1263</v>
      </c>
      <c r="G148" s="275"/>
      <c r="H148" s="275"/>
      <c r="I148" s="275"/>
      <c r="J148" s="275"/>
      <c r="K148" s="253"/>
      <c r="L148" s="250"/>
      <c r="M148" s="250"/>
      <c r="N148" s="247"/>
    </row>
    <row r="149" spans="1:15" ht="16.5" x14ac:dyDescent="0.3">
      <c r="A149" s="281" t="s">
        <v>357</v>
      </c>
      <c r="B149" s="282">
        <v>1</v>
      </c>
      <c r="C149" s="281" t="s">
        <v>502</v>
      </c>
      <c r="D149" s="283">
        <v>562</v>
      </c>
      <c r="E149" s="282" t="s">
        <v>245</v>
      </c>
      <c r="F149" s="283">
        <v>562</v>
      </c>
      <c r="G149" s="275"/>
      <c r="H149" s="275"/>
      <c r="I149" s="275"/>
      <c r="J149" s="275"/>
      <c r="K149" s="253"/>
      <c r="L149" s="250"/>
      <c r="M149" s="250"/>
    </row>
    <row r="150" spans="1:15" ht="16.5" x14ac:dyDescent="0.3">
      <c r="A150" s="281" t="s">
        <v>503</v>
      </c>
      <c r="B150" s="282">
        <v>1</v>
      </c>
      <c r="C150" s="281" t="s">
        <v>504</v>
      </c>
      <c r="D150" s="283">
        <v>0</v>
      </c>
      <c r="E150" s="282" t="s">
        <v>247</v>
      </c>
      <c r="F150" s="283">
        <v>0</v>
      </c>
      <c r="G150" s="275"/>
      <c r="H150" s="275"/>
      <c r="I150" s="275"/>
      <c r="J150" s="275"/>
      <c r="K150" s="253"/>
      <c r="L150" s="250"/>
      <c r="M150" s="250"/>
    </row>
    <row r="151" spans="1:15" ht="16.5" x14ac:dyDescent="0.3">
      <c r="A151" s="281" t="s">
        <v>371</v>
      </c>
      <c r="B151" s="282">
        <v>1</v>
      </c>
      <c r="C151" s="281" t="s">
        <v>372</v>
      </c>
      <c r="D151" s="283">
        <v>324</v>
      </c>
      <c r="E151" s="282" t="s">
        <v>247</v>
      </c>
      <c r="F151" s="283">
        <v>324</v>
      </c>
      <c r="G151" s="275"/>
      <c r="H151" s="275"/>
      <c r="I151" s="275"/>
      <c r="J151" s="275"/>
      <c r="K151" s="253"/>
      <c r="L151" s="250"/>
      <c r="M151" s="250"/>
    </row>
    <row r="152" spans="1:15" ht="16.5" x14ac:dyDescent="0.3">
      <c r="A152" s="281" t="s">
        <v>505</v>
      </c>
      <c r="B152" s="282">
        <v>1</v>
      </c>
      <c r="C152" s="281" t="s">
        <v>506</v>
      </c>
      <c r="D152" s="283">
        <v>324</v>
      </c>
      <c r="E152" s="282" t="s">
        <v>247</v>
      </c>
      <c r="F152" s="283">
        <v>324</v>
      </c>
      <c r="G152" s="275"/>
      <c r="H152" s="275"/>
      <c r="I152" s="275"/>
      <c r="J152" s="275"/>
      <c r="K152" s="253"/>
      <c r="L152" s="250"/>
      <c r="M152" s="250"/>
    </row>
    <row r="153" spans="1:15" ht="16.5" x14ac:dyDescent="0.3">
      <c r="A153" s="281" t="s">
        <v>346</v>
      </c>
      <c r="B153" s="282">
        <v>1</v>
      </c>
      <c r="C153" s="281" t="s">
        <v>347</v>
      </c>
      <c r="D153" s="283">
        <v>324</v>
      </c>
      <c r="E153" s="282" t="s">
        <v>247</v>
      </c>
      <c r="F153" s="283">
        <v>324</v>
      </c>
      <c r="G153" s="275"/>
      <c r="H153" s="275"/>
      <c r="I153" s="275"/>
      <c r="J153" s="275"/>
      <c r="K153" s="253"/>
      <c r="L153" s="250"/>
      <c r="M153" s="250"/>
    </row>
    <row r="154" spans="1:15" ht="16.5" x14ac:dyDescent="0.3">
      <c r="A154" s="281" t="s">
        <v>616</v>
      </c>
      <c r="B154" s="282">
        <v>1</v>
      </c>
      <c r="C154" s="281" t="s">
        <v>617</v>
      </c>
      <c r="D154" s="283">
        <v>0</v>
      </c>
      <c r="E154" s="282" t="s">
        <v>247</v>
      </c>
      <c r="F154" s="283">
        <v>0</v>
      </c>
      <c r="G154" s="275"/>
      <c r="H154" s="275"/>
      <c r="I154" s="275"/>
      <c r="J154" s="275"/>
      <c r="K154" s="253"/>
      <c r="L154" s="250"/>
      <c r="M154" s="250"/>
    </row>
    <row r="155" spans="1:15" ht="16.5" x14ac:dyDescent="0.3">
      <c r="A155" s="281" t="s">
        <v>507</v>
      </c>
      <c r="B155" s="282">
        <v>1</v>
      </c>
      <c r="C155" s="281" t="s">
        <v>508</v>
      </c>
      <c r="D155" s="283">
        <v>173</v>
      </c>
      <c r="E155" s="282" t="s">
        <v>247</v>
      </c>
      <c r="F155" s="283">
        <v>173</v>
      </c>
      <c r="G155" s="275"/>
      <c r="H155" s="275"/>
      <c r="I155" s="275"/>
      <c r="J155" s="275"/>
      <c r="K155" s="253"/>
      <c r="L155" s="250"/>
      <c r="M155" s="250"/>
    </row>
    <row r="156" spans="1:15" ht="16.5" x14ac:dyDescent="0.3">
      <c r="A156" s="281" t="s">
        <v>393</v>
      </c>
      <c r="B156" s="282">
        <v>1</v>
      </c>
      <c r="C156" s="281" t="s">
        <v>394</v>
      </c>
      <c r="D156" s="283">
        <v>0</v>
      </c>
      <c r="E156" s="282" t="s">
        <v>247</v>
      </c>
      <c r="F156" s="283">
        <v>0</v>
      </c>
      <c r="G156" s="275"/>
      <c r="H156" s="275"/>
      <c r="I156" s="275"/>
      <c r="J156" s="275"/>
      <c r="K156" s="253"/>
      <c r="L156" s="250"/>
      <c r="M156" s="250"/>
    </row>
    <row r="157" spans="1:15" ht="16.5" x14ac:dyDescent="0.3">
      <c r="A157" s="281" t="s">
        <v>395</v>
      </c>
      <c r="B157" s="282">
        <v>1</v>
      </c>
      <c r="C157" s="281" t="s">
        <v>359</v>
      </c>
      <c r="D157" s="283">
        <v>939</v>
      </c>
      <c r="E157" s="282" t="s">
        <v>247</v>
      </c>
      <c r="F157" s="283">
        <v>939</v>
      </c>
      <c r="G157" s="275"/>
      <c r="H157" s="275"/>
      <c r="I157" s="275"/>
      <c r="J157" s="275"/>
      <c r="K157" s="253"/>
      <c r="L157" s="250"/>
      <c r="M157" s="255"/>
    </row>
    <row r="158" spans="1:15" ht="16.5" x14ac:dyDescent="0.3">
      <c r="A158" s="281" t="s">
        <v>370</v>
      </c>
      <c r="B158" s="282">
        <v>1</v>
      </c>
      <c r="C158" s="281" t="s">
        <v>375</v>
      </c>
      <c r="D158" s="283">
        <v>315</v>
      </c>
      <c r="E158" s="282" t="s">
        <v>247</v>
      </c>
      <c r="F158" s="283">
        <v>315</v>
      </c>
      <c r="G158" s="275"/>
      <c r="H158" s="275"/>
      <c r="I158" s="275"/>
      <c r="J158" s="275"/>
      <c r="K158" s="253"/>
      <c r="L158" s="250"/>
      <c r="M158" s="250"/>
    </row>
    <row r="159" spans="1:15" ht="16.5" x14ac:dyDescent="0.3">
      <c r="A159" s="286"/>
      <c r="B159" s="286"/>
      <c r="C159" s="283" t="s">
        <v>281</v>
      </c>
      <c r="D159" s="283"/>
      <c r="E159" s="283"/>
      <c r="F159" s="284">
        <v>612707</v>
      </c>
      <c r="G159" s="275"/>
      <c r="H159" s="275"/>
      <c r="I159" s="275"/>
      <c r="J159" s="275"/>
      <c r="K159" s="253"/>
      <c r="L159" s="250"/>
      <c r="M159" s="250"/>
    </row>
    <row r="160" spans="1:15" ht="16.5" x14ac:dyDescent="0.3">
      <c r="A160" s="286"/>
      <c r="B160" s="286"/>
      <c r="C160" s="283" t="s">
        <v>282</v>
      </c>
      <c r="D160" s="283"/>
      <c r="E160" s="283"/>
      <c r="F160" s="284">
        <v>2399</v>
      </c>
      <c r="G160" s="275"/>
      <c r="H160" s="275"/>
      <c r="I160" s="275"/>
      <c r="J160" s="275"/>
      <c r="K160" s="253"/>
      <c r="L160" s="255"/>
      <c r="M160" s="250"/>
    </row>
    <row r="161" spans="1:15" ht="23.25" x14ac:dyDescent="0.3">
      <c r="A161" s="294" t="s">
        <v>695</v>
      </c>
      <c r="B161" s="275"/>
      <c r="C161" s="275"/>
      <c r="D161" s="275"/>
      <c r="E161" s="275"/>
      <c r="F161" s="275"/>
      <c r="G161" s="275"/>
      <c r="H161" s="275"/>
      <c r="I161" s="275"/>
      <c r="J161" s="275"/>
      <c r="K161" s="253"/>
      <c r="L161" s="250"/>
      <c r="M161" s="250"/>
    </row>
    <row r="162" spans="1:15" ht="16.5" x14ac:dyDescent="0.3">
      <c r="A162" s="278" t="s">
        <v>284</v>
      </c>
      <c r="B162" s="279" t="s">
        <v>696</v>
      </c>
      <c r="C162" s="279" t="s">
        <v>277</v>
      </c>
      <c r="D162" s="278" t="s">
        <v>70</v>
      </c>
      <c r="E162" s="280" t="s">
        <v>279</v>
      </c>
      <c r="F162" s="279" t="s">
        <v>285</v>
      </c>
      <c r="G162" s="279" t="s">
        <v>278</v>
      </c>
      <c r="H162" s="279" t="s">
        <v>131</v>
      </c>
      <c r="I162" s="280" t="s">
        <v>280</v>
      </c>
      <c r="J162" s="295"/>
      <c r="K162" s="253"/>
      <c r="L162" s="250"/>
      <c r="M162" s="250"/>
    </row>
    <row r="163" spans="1:15" ht="16.5" x14ac:dyDescent="0.3">
      <c r="A163" s="281" t="s">
        <v>697</v>
      </c>
      <c r="B163" s="282"/>
      <c r="C163" s="282">
        <v>1</v>
      </c>
      <c r="D163" s="281" t="s">
        <v>698</v>
      </c>
      <c r="E163" s="283">
        <v>0</v>
      </c>
      <c r="F163" s="282">
        <v>0</v>
      </c>
      <c r="G163" s="282"/>
      <c r="H163" s="282" t="s">
        <v>247</v>
      </c>
      <c r="I163" s="283">
        <v>0</v>
      </c>
      <c r="J163" s="295"/>
      <c r="K163" s="253"/>
      <c r="L163" s="250"/>
      <c r="M163" s="250"/>
    </row>
    <row r="164" spans="1:15" ht="16.5" x14ac:dyDescent="0.3">
      <c r="A164" s="281" t="s">
        <v>699</v>
      </c>
      <c r="B164" s="282"/>
      <c r="C164" s="282">
        <v>1</v>
      </c>
      <c r="D164" s="281" t="s">
        <v>700</v>
      </c>
      <c r="E164" s="283">
        <v>0</v>
      </c>
      <c r="F164" s="282">
        <v>0</v>
      </c>
      <c r="G164" s="282"/>
      <c r="H164" s="282" t="s">
        <v>247</v>
      </c>
      <c r="I164" s="283">
        <v>0</v>
      </c>
      <c r="J164" s="295"/>
      <c r="K164" s="253"/>
      <c r="L164" s="250"/>
      <c r="M164" s="250"/>
    </row>
    <row r="165" spans="1:15" ht="16.5" x14ac:dyDescent="0.3">
      <c r="A165" s="281" t="s">
        <v>701</v>
      </c>
      <c r="B165" s="282"/>
      <c r="C165" s="282">
        <v>1</v>
      </c>
      <c r="D165" s="281" t="s">
        <v>702</v>
      </c>
      <c r="E165" s="283">
        <v>0</v>
      </c>
      <c r="F165" s="282">
        <v>0</v>
      </c>
      <c r="G165" s="282"/>
      <c r="H165" s="282" t="s">
        <v>247</v>
      </c>
      <c r="I165" s="283">
        <v>0</v>
      </c>
      <c r="J165" s="295"/>
      <c r="K165" s="253"/>
      <c r="L165" s="250"/>
      <c r="M165" s="250"/>
      <c r="O165" s="248"/>
    </row>
    <row r="166" spans="1:15" ht="16.5" x14ac:dyDescent="0.3">
      <c r="A166" s="281" t="s">
        <v>703</v>
      </c>
      <c r="B166" s="282"/>
      <c r="C166" s="282">
        <v>1</v>
      </c>
      <c r="D166" s="281" t="s">
        <v>704</v>
      </c>
      <c r="E166" s="283">
        <v>0</v>
      </c>
      <c r="F166" s="282">
        <v>0</v>
      </c>
      <c r="G166" s="282"/>
      <c r="H166" s="282" t="s">
        <v>705</v>
      </c>
      <c r="I166" s="283">
        <v>0</v>
      </c>
      <c r="J166" s="295"/>
      <c r="K166" s="253"/>
      <c r="L166" s="250"/>
      <c r="M166" s="250"/>
    </row>
    <row r="167" spans="1:15" ht="16.5" x14ac:dyDescent="0.3">
      <c r="A167" s="281" t="s">
        <v>703</v>
      </c>
      <c r="B167" s="282"/>
      <c r="C167" s="282">
        <v>1</v>
      </c>
      <c r="D167" s="281" t="s">
        <v>706</v>
      </c>
      <c r="E167" s="283">
        <v>752.25</v>
      </c>
      <c r="F167" s="282">
        <v>0</v>
      </c>
      <c r="G167" s="282" t="s">
        <v>247</v>
      </c>
      <c r="H167" s="282" t="s">
        <v>705</v>
      </c>
      <c r="I167" s="283">
        <v>752.25</v>
      </c>
      <c r="J167" s="295"/>
      <c r="K167" s="253"/>
      <c r="L167" s="250"/>
      <c r="M167" s="250"/>
      <c r="N167" s="248"/>
    </row>
    <row r="168" spans="1:15" ht="16.5" x14ac:dyDescent="0.3">
      <c r="A168" s="281" t="s">
        <v>703</v>
      </c>
      <c r="B168" s="282"/>
      <c r="C168" s="282">
        <v>1</v>
      </c>
      <c r="D168" s="281" t="s">
        <v>707</v>
      </c>
      <c r="E168" s="283">
        <v>8358</v>
      </c>
      <c r="F168" s="282">
        <v>0</v>
      </c>
      <c r="G168" s="282" t="s">
        <v>245</v>
      </c>
      <c r="H168" s="282" t="s">
        <v>708</v>
      </c>
      <c r="I168" s="283">
        <v>8358</v>
      </c>
      <c r="J168" s="295"/>
      <c r="K168" s="253"/>
      <c r="L168" s="250"/>
      <c r="M168" s="250"/>
    </row>
    <row r="169" spans="1:15" ht="16.5" x14ac:dyDescent="0.3">
      <c r="A169" s="286"/>
      <c r="B169" s="281" t="s">
        <v>684</v>
      </c>
      <c r="C169" s="296"/>
      <c r="D169" s="295"/>
      <c r="E169" s="295"/>
      <c r="F169" s="295"/>
      <c r="G169" s="295"/>
      <c r="H169" s="295"/>
      <c r="I169" s="295"/>
      <c r="J169" s="295"/>
      <c r="K169" s="253"/>
      <c r="L169" s="250"/>
      <c r="M169" s="250"/>
    </row>
    <row r="170" spans="1:15" ht="16.5" x14ac:dyDescent="0.3">
      <c r="A170" s="286"/>
      <c r="B170" s="281"/>
      <c r="C170" s="296" t="s">
        <v>709</v>
      </c>
      <c r="D170" s="295"/>
      <c r="E170" s="295"/>
      <c r="F170" s="295"/>
      <c r="G170" s="295"/>
      <c r="H170" s="295"/>
      <c r="I170" s="295"/>
      <c r="J170" s="295"/>
      <c r="K170" s="253"/>
      <c r="L170" s="250"/>
      <c r="M170" s="250"/>
    </row>
    <row r="171" spans="1:15" ht="16.5" x14ac:dyDescent="0.3">
      <c r="A171" s="286"/>
      <c r="B171" s="281"/>
      <c r="C171" s="296" t="s">
        <v>710</v>
      </c>
      <c r="D171" s="295"/>
      <c r="E171" s="295"/>
      <c r="F171" s="295"/>
      <c r="G171" s="295"/>
      <c r="H171" s="295"/>
      <c r="I171" s="295"/>
      <c r="J171" s="295"/>
      <c r="K171" s="253"/>
      <c r="L171" s="250"/>
      <c r="M171" s="250"/>
    </row>
    <row r="172" spans="1:15" ht="16.5" x14ac:dyDescent="0.3">
      <c r="A172" s="286"/>
      <c r="B172" s="281"/>
      <c r="C172" s="296" t="s">
        <v>711</v>
      </c>
      <c r="D172" s="295"/>
      <c r="E172" s="295"/>
      <c r="F172" s="295"/>
      <c r="G172" s="295"/>
      <c r="H172" s="295"/>
      <c r="I172" s="295"/>
      <c r="J172" s="295"/>
      <c r="K172" s="253"/>
      <c r="L172" s="250"/>
      <c r="M172" s="250"/>
    </row>
    <row r="173" spans="1:15" ht="16.5" x14ac:dyDescent="0.3">
      <c r="A173" s="286"/>
      <c r="B173" s="281"/>
      <c r="C173" s="296" t="s">
        <v>712</v>
      </c>
      <c r="D173" s="295"/>
      <c r="E173" s="295"/>
      <c r="F173" s="295"/>
      <c r="G173" s="295"/>
      <c r="H173" s="295"/>
      <c r="I173" s="295"/>
      <c r="J173" s="295"/>
      <c r="K173" s="253"/>
      <c r="L173" s="250"/>
      <c r="M173" s="250"/>
    </row>
    <row r="174" spans="1:15" ht="16.5" x14ac:dyDescent="0.3">
      <c r="A174" s="286"/>
      <c r="B174" s="281"/>
      <c r="C174" s="296" t="s">
        <v>713</v>
      </c>
      <c r="D174" s="295"/>
      <c r="E174" s="295"/>
      <c r="F174" s="295"/>
      <c r="G174" s="295"/>
      <c r="H174" s="295"/>
      <c r="I174" s="295"/>
      <c r="J174" s="295"/>
      <c r="K174" s="253"/>
      <c r="L174" s="250"/>
      <c r="M174" s="250"/>
    </row>
    <row r="175" spans="1:15" ht="16.5" x14ac:dyDescent="0.3">
      <c r="A175" s="286"/>
      <c r="B175" s="286"/>
      <c r="C175" s="286"/>
      <c r="D175" s="286"/>
      <c r="E175" s="286"/>
      <c r="F175" s="286"/>
      <c r="G175" s="286"/>
      <c r="H175" s="286"/>
      <c r="I175" s="286"/>
      <c r="J175" s="295"/>
      <c r="K175" s="253"/>
      <c r="L175" s="250"/>
      <c r="M175" s="250"/>
    </row>
    <row r="176" spans="1:15" ht="16.5" x14ac:dyDescent="0.3">
      <c r="A176" s="281" t="s">
        <v>714</v>
      </c>
      <c r="B176" s="282"/>
      <c r="C176" s="282">
        <v>1</v>
      </c>
      <c r="D176" s="281" t="s">
        <v>715</v>
      </c>
      <c r="E176" s="283">
        <v>0</v>
      </c>
      <c r="F176" s="282">
        <v>0</v>
      </c>
      <c r="G176" s="282"/>
      <c r="H176" s="282" t="s">
        <v>247</v>
      </c>
      <c r="I176" s="283">
        <v>0</v>
      </c>
      <c r="J176" s="295"/>
      <c r="K176" s="253"/>
      <c r="L176" s="250"/>
      <c r="M176" s="250"/>
    </row>
    <row r="177" spans="1:13" ht="16.5" x14ac:dyDescent="0.3">
      <c r="A177" s="281" t="s">
        <v>703</v>
      </c>
      <c r="B177" s="282"/>
      <c r="C177" s="282">
        <v>1</v>
      </c>
      <c r="D177" s="281" t="s">
        <v>716</v>
      </c>
      <c r="E177" s="283">
        <v>4700</v>
      </c>
      <c r="F177" s="282">
        <v>0</v>
      </c>
      <c r="G177" s="282" t="s">
        <v>247</v>
      </c>
      <c r="H177" s="282" t="s">
        <v>247</v>
      </c>
      <c r="I177" s="283">
        <v>4700</v>
      </c>
      <c r="J177" s="295"/>
      <c r="K177" s="253"/>
      <c r="L177" s="250"/>
      <c r="M177" s="250"/>
    </row>
    <row r="178" spans="1:13" ht="16.5" x14ac:dyDescent="0.3">
      <c r="A178" s="286"/>
      <c r="B178" s="281" t="s">
        <v>684</v>
      </c>
      <c r="C178" s="296"/>
      <c r="D178" s="295"/>
      <c r="E178" s="295"/>
      <c r="F178" s="295"/>
      <c r="G178" s="295"/>
      <c r="H178" s="295"/>
      <c r="I178" s="295"/>
      <c r="J178" s="295"/>
      <c r="K178" s="253"/>
      <c r="L178" s="250"/>
      <c r="M178" s="250"/>
    </row>
    <row r="179" spans="1:13" ht="16.5" x14ac:dyDescent="0.3">
      <c r="A179" s="286"/>
      <c r="B179" s="281"/>
      <c r="C179" s="296" t="s">
        <v>717</v>
      </c>
      <c r="D179" s="295"/>
      <c r="E179" s="295"/>
      <c r="F179" s="295"/>
      <c r="G179" s="295"/>
      <c r="H179" s="295"/>
      <c r="I179" s="295"/>
      <c r="J179" s="295"/>
      <c r="K179" s="253"/>
      <c r="L179" s="250"/>
      <c r="M179" s="250"/>
    </row>
    <row r="180" spans="1:13" ht="16.5" x14ac:dyDescent="0.3">
      <c r="A180" s="286"/>
      <c r="B180" s="281"/>
      <c r="C180" s="296" t="s">
        <v>718</v>
      </c>
      <c r="D180" s="295"/>
      <c r="E180" s="295"/>
      <c r="F180" s="295"/>
      <c r="G180" s="295"/>
      <c r="H180" s="295"/>
      <c r="I180" s="295"/>
      <c r="J180" s="295"/>
      <c r="K180" s="253"/>
      <c r="L180" s="250"/>
      <c r="M180" s="250"/>
    </row>
    <row r="181" spans="1:13" ht="16.5" x14ac:dyDescent="0.3">
      <c r="A181" s="286"/>
      <c r="B181" s="281"/>
      <c r="C181" s="296" t="s">
        <v>719</v>
      </c>
      <c r="D181" s="295"/>
      <c r="E181" s="295"/>
      <c r="F181" s="295"/>
      <c r="G181" s="295"/>
      <c r="H181" s="295"/>
      <c r="I181" s="295"/>
      <c r="J181" s="295"/>
      <c r="K181" s="253"/>
      <c r="L181" s="250"/>
      <c r="M181" s="250"/>
    </row>
    <row r="182" spans="1:13" ht="16.5" x14ac:dyDescent="0.3">
      <c r="A182" s="286"/>
      <c r="B182" s="281"/>
      <c r="C182" s="296" t="s">
        <v>720</v>
      </c>
      <c r="D182" s="295"/>
      <c r="E182" s="295"/>
      <c r="F182" s="295"/>
      <c r="G182" s="295"/>
      <c r="H182" s="295"/>
      <c r="I182" s="295"/>
      <c r="J182" s="295"/>
      <c r="K182" s="253"/>
      <c r="L182" s="250"/>
      <c r="M182" s="250"/>
    </row>
    <row r="183" spans="1:13" ht="16.5" x14ac:dyDescent="0.3">
      <c r="A183" s="286"/>
      <c r="B183" s="281"/>
      <c r="C183" s="296" t="s">
        <v>721</v>
      </c>
      <c r="D183" s="295"/>
      <c r="E183" s="295"/>
      <c r="F183" s="295"/>
      <c r="G183" s="295"/>
      <c r="H183" s="295"/>
      <c r="I183" s="295"/>
      <c r="J183" s="295"/>
      <c r="K183" s="253"/>
      <c r="L183" s="250"/>
      <c r="M183" s="250"/>
    </row>
    <row r="184" spans="1:13" ht="16.5" x14ac:dyDescent="0.3">
      <c r="A184" s="286"/>
      <c r="B184" s="281"/>
      <c r="C184" s="296" t="s">
        <v>722</v>
      </c>
      <c r="D184" s="295"/>
      <c r="E184" s="295"/>
      <c r="F184" s="295"/>
      <c r="G184" s="295"/>
      <c r="H184" s="295"/>
      <c r="I184" s="295"/>
      <c r="J184" s="295"/>
      <c r="K184" s="253"/>
      <c r="L184" s="250"/>
      <c r="M184" s="250"/>
    </row>
    <row r="185" spans="1:13" ht="16.5" x14ac:dyDescent="0.3">
      <c r="A185" s="286"/>
      <c r="B185" s="281"/>
      <c r="C185" s="296" t="s">
        <v>723</v>
      </c>
      <c r="D185" s="295"/>
      <c r="E185" s="295"/>
      <c r="F185" s="295"/>
      <c r="G185" s="295"/>
      <c r="H185" s="295"/>
      <c r="I185" s="295"/>
      <c r="J185" s="295"/>
      <c r="K185" s="250"/>
      <c r="L185" s="250"/>
      <c r="M185" s="250"/>
    </row>
    <row r="186" spans="1:13" ht="16.5" x14ac:dyDescent="0.3">
      <c r="A186" s="286"/>
      <c r="B186" s="281"/>
      <c r="C186" s="296" t="s">
        <v>724</v>
      </c>
      <c r="D186" s="295"/>
      <c r="E186" s="295"/>
      <c r="F186" s="295"/>
      <c r="G186" s="295"/>
      <c r="H186" s="295"/>
      <c r="I186" s="295"/>
      <c r="J186" s="295"/>
      <c r="K186" s="250"/>
      <c r="L186" s="250"/>
      <c r="M186" s="250"/>
    </row>
    <row r="187" spans="1:13" ht="16.5" x14ac:dyDescent="0.3">
      <c r="A187" s="286"/>
      <c r="B187" s="281"/>
      <c r="C187" s="296" t="s">
        <v>725</v>
      </c>
      <c r="D187" s="295"/>
      <c r="E187" s="295"/>
      <c r="F187" s="295"/>
      <c r="G187" s="295"/>
      <c r="H187" s="295"/>
      <c r="I187" s="295"/>
      <c r="J187" s="295"/>
      <c r="K187" s="250"/>
      <c r="L187" s="250"/>
      <c r="M187" s="250"/>
    </row>
    <row r="188" spans="1:13" ht="16.5" x14ac:dyDescent="0.3">
      <c r="A188" s="286"/>
      <c r="B188" s="281"/>
      <c r="C188" s="296" t="s">
        <v>726</v>
      </c>
      <c r="D188" s="295"/>
      <c r="E188" s="295"/>
      <c r="F188" s="295"/>
      <c r="G188" s="295"/>
      <c r="H188" s="295"/>
      <c r="I188" s="295"/>
      <c r="J188" s="295"/>
      <c r="K188" s="250"/>
      <c r="L188" s="250"/>
      <c r="M188" s="250"/>
    </row>
    <row r="189" spans="1:13" ht="16.5" x14ac:dyDescent="0.3">
      <c r="A189" s="286"/>
      <c r="B189" s="281"/>
      <c r="C189" s="296" t="s">
        <v>727</v>
      </c>
      <c r="D189" s="295"/>
      <c r="E189" s="295"/>
      <c r="F189" s="295"/>
      <c r="G189" s="295"/>
      <c r="H189" s="295"/>
      <c r="I189" s="295"/>
      <c r="J189" s="295"/>
      <c r="K189" s="250"/>
      <c r="L189" s="250"/>
      <c r="M189" s="250"/>
    </row>
    <row r="190" spans="1:13" ht="16.5" x14ac:dyDescent="0.3">
      <c r="A190" s="286"/>
      <c r="B190" s="281"/>
      <c r="C190" s="296" t="s">
        <v>728</v>
      </c>
      <c r="D190" s="295"/>
      <c r="E190" s="295"/>
      <c r="F190" s="295"/>
      <c r="G190" s="295"/>
      <c r="H190" s="295"/>
      <c r="I190" s="295"/>
      <c r="J190" s="295"/>
      <c r="K190" s="250"/>
      <c r="L190" s="250"/>
      <c r="M190" s="250"/>
    </row>
    <row r="191" spans="1:13" ht="16.5" x14ac:dyDescent="0.3">
      <c r="A191" s="286"/>
      <c r="B191" s="281"/>
      <c r="C191" s="296" t="s">
        <v>729</v>
      </c>
      <c r="D191" s="295"/>
      <c r="E191" s="295"/>
      <c r="F191" s="295"/>
      <c r="G191" s="295"/>
      <c r="H191" s="295"/>
      <c r="I191" s="295"/>
      <c r="J191" s="295"/>
      <c r="K191" s="250"/>
      <c r="L191" s="250"/>
      <c r="M191" s="250"/>
    </row>
    <row r="192" spans="1:13" ht="16.5" x14ac:dyDescent="0.3">
      <c r="A192" s="286"/>
      <c r="B192" s="281"/>
      <c r="C192" s="296" t="s">
        <v>730</v>
      </c>
      <c r="D192" s="295"/>
      <c r="E192" s="295"/>
      <c r="F192" s="295"/>
      <c r="G192" s="295"/>
      <c r="H192" s="295"/>
      <c r="I192" s="295"/>
      <c r="J192" s="295"/>
      <c r="K192" s="250"/>
      <c r="L192" s="250"/>
      <c r="M192" s="250"/>
    </row>
    <row r="193" spans="1:13" ht="16.5" x14ac:dyDescent="0.3">
      <c r="A193" s="286"/>
      <c r="B193" s="281"/>
      <c r="C193" s="296" t="s">
        <v>731</v>
      </c>
      <c r="D193" s="295"/>
      <c r="E193" s="295"/>
      <c r="F193" s="295"/>
      <c r="G193" s="295"/>
      <c r="H193" s="295"/>
      <c r="I193" s="295"/>
      <c r="J193" s="295"/>
      <c r="K193" s="250"/>
      <c r="L193" s="250"/>
      <c r="M193" s="250"/>
    </row>
    <row r="194" spans="1:13" ht="16.5" x14ac:dyDescent="0.3">
      <c r="A194" s="286"/>
      <c r="B194" s="281"/>
      <c r="C194" s="296" t="s">
        <v>732</v>
      </c>
      <c r="D194" s="295"/>
      <c r="E194" s="295"/>
      <c r="F194" s="295"/>
      <c r="G194" s="295"/>
      <c r="H194" s="295"/>
      <c r="I194" s="295"/>
      <c r="J194" s="295"/>
      <c r="K194" s="250"/>
      <c r="L194" s="250"/>
      <c r="M194" s="250"/>
    </row>
    <row r="195" spans="1:13" ht="16.5" x14ac:dyDescent="0.3">
      <c r="A195" s="286"/>
      <c r="B195" s="281"/>
      <c r="C195" s="296" t="s">
        <v>733</v>
      </c>
      <c r="D195" s="295"/>
      <c r="E195" s="295"/>
      <c r="F195" s="295"/>
      <c r="G195" s="295"/>
      <c r="H195" s="295"/>
      <c r="I195" s="295"/>
      <c r="J195" s="295"/>
      <c r="K195" s="250"/>
      <c r="L195" s="250"/>
      <c r="M195" s="250"/>
    </row>
    <row r="196" spans="1:13" ht="16.5" x14ac:dyDescent="0.3">
      <c r="A196" s="286"/>
      <c r="B196" s="281"/>
      <c r="C196" s="296" t="s">
        <v>734</v>
      </c>
      <c r="D196" s="295"/>
      <c r="E196" s="295"/>
      <c r="F196" s="295"/>
      <c r="G196" s="295"/>
      <c r="H196" s="295"/>
      <c r="I196" s="295"/>
      <c r="J196" s="295"/>
      <c r="K196" s="250"/>
      <c r="L196" s="250"/>
      <c r="M196" s="250"/>
    </row>
    <row r="197" spans="1:13" ht="16.5" x14ac:dyDescent="0.3">
      <c r="A197" s="286"/>
      <c r="B197" s="281"/>
      <c r="C197" s="296" t="s">
        <v>735</v>
      </c>
      <c r="D197" s="295"/>
      <c r="E197" s="295"/>
      <c r="F197" s="295"/>
      <c r="G197" s="295"/>
      <c r="H197" s="295"/>
      <c r="I197" s="295"/>
      <c r="J197" s="295"/>
      <c r="K197" s="250"/>
      <c r="L197" s="250"/>
      <c r="M197" s="250"/>
    </row>
    <row r="198" spans="1:13" ht="16.5" x14ac:dyDescent="0.3">
      <c r="A198" s="286"/>
      <c r="B198" s="281"/>
      <c r="C198" s="296" t="s">
        <v>736</v>
      </c>
      <c r="D198" s="295"/>
      <c r="E198" s="295"/>
      <c r="F198" s="295"/>
      <c r="G198" s="295"/>
      <c r="H198" s="295"/>
      <c r="I198" s="295"/>
      <c r="J198" s="295"/>
      <c r="K198" s="250"/>
      <c r="L198" s="250"/>
      <c r="M198" s="250"/>
    </row>
    <row r="199" spans="1:13" ht="16.5" x14ac:dyDescent="0.3">
      <c r="A199" s="286"/>
      <c r="B199" s="281"/>
      <c r="C199" s="296" t="s">
        <v>737</v>
      </c>
      <c r="D199" s="295"/>
      <c r="E199" s="295"/>
      <c r="F199" s="295"/>
      <c r="G199" s="295"/>
      <c r="H199" s="295"/>
      <c r="I199" s="295"/>
      <c r="J199" s="295"/>
      <c r="K199" s="250"/>
      <c r="L199" s="250"/>
      <c r="M199" s="250"/>
    </row>
    <row r="200" spans="1:13" ht="16.5" x14ac:dyDescent="0.3">
      <c r="A200" s="286"/>
      <c r="B200" s="281"/>
      <c r="C200" s="296" t="s">
        <v>738</v>
      </c>
      <c r="D200" s="295"/>
      <c r="E200" s="295"/>
      <c r="F200" s="295"/>
      <c r="G200" s="295"/>
      <c r="H200" s="295"/>
      <c r="I200" s="295"/>
      <c r="J200" s="295"/>
      <c r="K200" s="250"/>
      <c r="L200" s="250"/>
      <c r="M200" s="250"/>
    </row>
    <row r="201" spans="1:13" ht="16.5" x14ac:dyDescent="0.3">
      <c r="A201" s="286"/>
      <c r="B201" s="281"/>
      <c r="C201" s="296" t="s">
        <v>739</v>
      </c>
      <c r="D201" s="295"/>
      <c r="E201" s="295"/>
      <c r="F201" s="295"/>
      <c r="G201" s="295"/>
      <c r="H201" s="295"/>
      <c r="I201" s="295"/>
      <c r="J201" s="295"/>
      <c r="K201" s="255"/>
      <c r="L201" s="250"/>
      <c r="M201" s="250"/>
    </row>
    <row r="202" spans="1:13" ht="16.5" x14ac:dyDescent="0.3">
      <c r="A202" s="286"/>
      <c r="B202" s="281"/>
      <c r="C202" s="296" t="s">
        <v>740</v>
      </c>
      <c r="D202" s="295"/>
      <c r="E202" s="295"/>
      <c r="F202" s="295"/>
      <c r="G202" s="295"/>
      <c r="H202" s="295"/>
      <c r="I202" s="295"/>
      <c r="J202" s="295"/>
      <c r="K202" s="250"/>
      <c r="L202" s="250"/>
      <c r="M202" s="250"/>
    </row>
    <row r="203" spans="1:13" ht="16.5" x14ac:dyDescent="0.3">
      <c r="A203" s="286"/>
      <c r="B203" s="281"/>
      <c r="C203" s="296" t="s">
        <v>741</v>
      </c>
      <c r="D203" s="295"/>
      <c r="E203" s="295"/>
      <c r="F203" s="295"/>
      <c r="G203" s="295"/>
      <c r="H203" s="295"/>
      <c r="I203" s="295"/>
      <c r="J203" s="295"/>
      <c r="K203" s="250"/>
      <c r="L203" s="250"/>
      <c r="M203" s="250"/>
    </row>
    <row r="204" spans="1:13" ht="16.5" x14ac:dyDescent="0.3">
      <c r="A204" s="286"/>
      <c r="B204" s="281"/>
      <c r="C204" s="296" t="s">
        <v>742</v>
      </c>
      <c r="D204" s="295"/>
      <c r="E204" s="295"/>
      <c r="F204" s="295"/>
      <c r="G204" s="295"/>
      <c r="H204" s="295"/>
      <c r="I204" s="295"/>
      <c r="J204" s="295"/>
      <c r="K204" s="250"/>
      <c r="L204" s="250"/>
      <c r="M204" s="250"/>
    </row>
    <row r="205" spans="1:13" ht="16.5" x14ac:dyDescent="0.3">
      <c r="A205" s="286"/>
      <c r="B205" s="281"/>
      <c r="C205" s="296" t="s">
        <v>743</v>
      </c>
      <c r="D205" s="295"/>
      <c r="E205" s="295"/>
      <c r="F205" s="295"/>
      <c r="G205" s="295"/>
      <c r="H205" s="295"/>
      <c r="I205" s="295"/>
      <c r="J205" s="295"/>
      <c r="K205" s="250"/>
      <c r="L205" s="250"/>
      <c r="M205" s="250"/>
    </row>
    <row r="206" spans="1:13" ht="16.5" x14ac:dyDescent="0.3">
      <c r="A206" s="286"/>
      <c r="B206" s="281"/>
      <c r="C206" s="296" t="s">
        <v>744</v>
      </c>
      <c r="D206" s="295"/>
      <c r="E206" s="295"/>
      <c r="F206" s="295"/>
      <c r="G206" s="295"/>
      <c r="H206" s="295"/>
      <c r="I206" s="295"/>
      <c r="J206" s="295"/>
      <c r="K206" s="250"/>
      <c r="L206" s="250"/>
      <c r="M206" s="250"/>
    </row>
    <row r="207" spans="1:13" ht="16.5" x14ac:dyDescent="0.3">
      <c r="A207" s="286"/>
      <c r="B207" s="281"/>
      <c r="C207" s="296" t="s">
        <v>745</v>
      </c>
      <c r="D207" s="295"/>
      <c r="E207" s="295"/>
      <c r="F207" s="295"/>
      <c r="G207" s="295"/>
      <c r="H207" s="295"/>
      <c r="I207" s="295"/>
      <c r="J207" s="295"/>
      <c r="K207" s="250"/>
      <c r="L207" s="250"/>
      <c r="M207" s="250"/>
    </row>
    <row r="208" spans="1:13" ht="16.5" x14ac:dyDescent="0.3">
      <c r="A208" s="286"/>
      <c r="B208" s="281"/>
      <c r="C208" s="296" t="s">
        <v>746</v>
      </c>
      <c r="D208" s="295"/>
      <c r="E208" s="295"/>
      <c r="F208" s="295"/>
      <c r="G208" s="295"/>
      <c r="H208" s="295"/>
      <c r="I208" s="295"/>
      <c r="J208" s="295"/>
      <c r="K208" s="250"/>
      <c r="L208" s="250"/>
      <c r="M208" s="250"/>
    </row>
    <row r="209" spans="1:13" ht="16.5" x14ac:dyDescent="0.3">
      <c r="A209" s="286"/>
      <c r="B209" s="281"/>
      <c r="C209" s="296" t="s">
        <v>747</v>
      </c>
      <c r="D209" s="295"/>
      <c r="E209" s="295"/>
      <c r="F209" s="295"/>
      <c r="G209" s="295"/>
      <c r="H209" s="295"/>
      <c r="I209" s="295"/>
      <c r="J209" s="295"/>
      <c r="K209" s="250"/>
      <c r="L209" s="250"/>
      <c r="M209" s="250"/>
    </row>
    <row r="210" spans="1:13" ht="16.5" x14ac:dyDescent="0.3">
      <c r="A210" s="286"/>
      <c r="B210" s="281"/>
      <c r="C210" s="296" t="s">
        <v>748</v>
      </c>
      <c r="D210" s="295"/>
      <c r="E210" s="295"/>
      <c r="F210" s="295"/>
      <c r="G210" s="295"/>
      <c r="H210" s="295"/>
      <c r="I210" s="295"/>
      <c r="J210" s="295"/>
      <c r="K210" s="250"/>
      <c r="L210" s="250"/>
      <c r="M210" s="250"/>
    </row>
    <row r="211" spans="1:13" ht="16.5" x14ac:dyDescent="0.3">
      <c r="A211" s="286"/>
      <c r="B211" s="281"/>
      <c r="C211" s="296" t="s">
        <v>749</v>
      </c>
      <c r="D211" s="295"/>
      <c r="E211" s="295"/>
      <c r="F211" s="295"/>
      <c r="G211" s="295"/>
      <c r="H211" s="295"/>
      <c r="I211" s="295"/>
      <c r="J211" s="295"/>
      <c r="K211" s="250"/>
      <c r="L211" s="250"/>
      <c r="M211" s="250"/>
    </row>
    <row r="212" spans="1:13" ht="16.5" x14ac:dyDescent="0.3">
      <c r="A212" s="286"/>
      <c r="B212" s="281"/>
      <c r="C212" s="296"/>
      <c r="D212" s="295"/>
      <c r="E212" s="295"/>
      <c r="F212" s="295"/>
      <c r="G212" s="295"/>
      <c r="H212" s="295"/>
      <c r="I212" s="295"/>
      <c r="J212" s="295"/>
      <c r="K212" s="250"/>
      <c r="L212" s="250"/>
      <c r="M212" s="250"/>
    </row>
    <row r="213" spans="1:13" ht="16.5" x14ac:dyDescent="0.3">
      <c r="A213" s="286"/>
      <c r="B213" s="281"/>
      <c r="C213" s="296" t="s">
        <v>750</v>
      </c>
      <c r="D213" s="295"/>
      <c r="E213" s="295"/>
      <c r="F213" s="295"/>
      <c r="G213" s="295"/>
      <c r="H213" s="295"/>
      <c r="I213" s="295"/>
      <c r="J213" s="295"/>
      <c r="K213" s="250"/>
      <c r="L213" s="250"/>
      <c r="M213" s="250"/>
    </row>
    <row r="214" spans="1:13" ht="16.5" x14ac:dyDescent="0.3">
      <c r="A214" s="286"/>
      <c r="B214" s="281"/>
      <c r="C214" s="296" t="s">
        <v>751</v>
      </c>
      <c r="D214" s="295"/>
      <c r="E214" s="295"/>
      <c r="F214" s="295"/>
      <c r="G214" s="295"/>
      <c r="H214" s="295"/>
      <c r="I214" s="295"/>
      <c r="J214" s="295"/>
      <c r="K214" s="250"/>
      <c r="L214" s="250"/>
      <c r="M214" s="250"/>
    </row>
    <row r="215" spans="1:13" ht="16.5" x14ac:dyDescent="0.3">
      <c r="A215" s="286"/>
      <c r="B215" s="281"/>
      <c r="C215" s="296" t="s">
        <v>752</v>
      </c>
      <c r="D215" s="295"/>
      <c r="E215" s="295"/>
      <c r="F215" s="295"/>
      <c r="G215" s="295"/>
      <c r="H215" s="295"/>
      <c r="I215" s="295"/>
      <c r="J215" s="295"/>
      <c r="K215" s="250"/>
      <c r="L215" s="250"/>
      <c r="M215" s="250"/>
    </row>
    <row r="216" spans="1:13" ht="16.5" x14ac:dyDescent="0.3">
      <c r="A216" s="286"/>
      <c r="B216" s="281"/>
      <c r="C216" s="296" t="s">
        <v>753</v>
      </c>
      <c r="D216" s="295"/>
      <c r="E216" s="295"/>
      <c r="F216" s="295"/>
      <c r="G216" s="295"/>
      <c r="H216" s="295"/>
      <c r="I216" s="295"/>
      <c r="J216" s="295"/>
      <c r="K216" s="250"/>
      <c r="L216" s="250"/>
      <c r="M216" s="250"/>
    </row>
    <row r="217" spans="1:13" ht="16.5" x14ac:dyDescent="0.3">
      <c r="A217" s="286"/>
      <c r="B217" s="281"/>
      <c r="C217" s="296" t="s">
        <v>754</v>
      </c>
      <c r="D217" s="295"/>
      <c r="E217" s="295"/>
      <c r="F217" s="295"/>
      <c r="G217" s="295"/>
      <c r="H217" s="295"/>
      <c r="I217" s="295"/>
      <c r="J217" s="295"/>
      <c r="K217" s="250"/>
      <c r="L217" s="250"/>
      <c r="M217" s="250"/>
    </row>
    <row r="218" spans="1:13" ht="16.5" x14ac:dyDescent="0.3">
      <c r="A218" s="286"/>
      <c r="B218" s="281"/>
      <c r="C218" s="296" t="s">
        <v>755</v>
      </c>
      <c r="D218" s="295"/>
      <c r="E218" s="295"/>
      <c r="F218" s="295"/>
      <c r="G218" s="295"/>
      <c r="H218" s="295"/>
      <c r="I218" s="295"/>
      <c r="J218" s="295"/>
      <c r="K218" s="250"/>
      <c r="L218" s="250"/>
      <c r="M218" s="250"/>
    </row>
    <row r="219" spans="1:13" ht="16.5" x14ac:dyDescent="0.3">
      <c r="A219" s="286"/>
      <c r="B219" s="281"/>
      <c r="C219" s="296" t="s">
        <v>756</v>
      </c>
      <c r="D219" s="295"/>
      <c r="E219" s="295"/>
      <c r="F219" s="295"/>
      <c r="G219" s="295"/>
      <c r="H219" s="295"/>
      <c r="I219" s="295"/>
      <c r="J219" s="295"/>
      <c r="K219" s="250"/>
      <c r="L219" s="250"/>
      <c r="M219" s="250"/>
    </row>
    <row r="220" spans="1:13" ht="16.5" x14ac:dyDescent="0.3">
      <c r="A220" s="286"/>
      <c r="B220" s="281"/>
      <c r="C220" s="296" t="s">
        <v>743</v>
      </c>
      <c r="D220" s="295"/>
      <c r="E220" s="295"/>
      <c r="F220" s="295"/>
      <c r="G220" s="295"/>
      <c r="H220" s="295"/>
      <c r="I220" s="295"/>
      <c r="J220" s="295"/>
      <c r="K220" s="250"/>
      <c r="L220" s="250"/>
      <c r="M220" s="250"/>
    </row>
    <row r="221" spans="1:13" ht="16.5" x14ac:dyDescent="0.3">
      <c r="A221" s="286"/>
      <c r="B221" s="281"/>
      <c r="C221" s="296" t="s">
        <v>744</v>
      </c>
      <c r="D221" s="295"/>
      <c r="E221" s="295"/>
      <c r="F221" s="295"/>
      <c r="G221" s="295"/>
      <c r="H221" s="295"/>
      <c r="I221" s="295"/>
      <c r="J221" s="295"/>
      <c r="K221" s="250"/>
      <c r="L221" s="250"/>
      <c r="M221" s="250"/>
    </row>
    <row r="222" spans="1:13" ht="16.5" x14ac:dyDescent="0.3">
      <c r="A222" s="286"/>
      <c r="B222" s="281"/>
      <c r="C222" s="296" t="s">
        <v>757</v>
      </c>
      <c r="D222" s="295"/>
      <c r="E222" s="295"/>
      <c r="F222" s="295"/>
      <c r="G222" s="295"/>
      <c r="H222" s="295"/>
      <c r="I222" s="295"/>
      <c r="J222" s="295"/>
      <c r="K222" s="250"/>
      <c r="L222" s="250"/>
      <c r="M222" s="250"/>
    </row>
    <row r="223" spans="1:13" ht="16.5" x14ac:dyDescent="0.3">
      <c r="A223" s="286"/>
      <c r="B223" s="281"/>
      <c r="C223" s="296" t="s">
        <v>758</v>
      </c>
      <c r="D223" s="295"/>
      <c r="E223" s="295"/>
      <c r="F223" s="295"/>
      <c r="G223" s="295"/>
      <c r="H223" s="295"/>
      <c r="I223" s="295"/>
      <c r="J223" s="295"/>
      <c r="K223" s="250"/>
      <c r="L223" s="250"/>
      <c r="M223" s="250"/>
    </row>
    <row r="224" spans="1:13" ht="16.5" x14ac:dyDescent="0.3">
      <c r="A224" s="286"/>
      <c r="B224" s="281"/>
      <c r="C224" s="296" t="s">
        <v>759</v>
      </c>
      <c r="D224" s="295"/>
      <c r="E224" s="295"/>
      <c r="F224" s="295"/>
      <c r="G224" s="295"/>
      <c r="H224" s="295"/>
      <c r="I224" s="295"/>
      <c r="J224" s="295"/>
      <c r="K224" s="250"/>
      <c r="L224" s="250"/>
      <c r="M224" s="250"/>
    </row>
    <row r="225" spans="1:13" ht="16.5" x14ac:dyDescent="0.3">
      <c r="A225" s="286"/>
      <c r="B225" s="281"/>
      <c r="C225" s="296"/>
      <c r="D225" s="295"/>
      <c r="E225" s="295"/>
      <c r="F225" s="295"/>
      <c r="G225" s="295"/>
      <c r="H225" s="295"/>
      <c r="I225" s="295"/>
      <c r="J225" s="295"/>
      <c r="K225" s="250"/>
      <c r="L225" s="250"/>
      <c r="M225" s="250"/>
    </row>
    <row r="226" spans="1:13" ht="16.5" x14ac:dyDescent="0.3">
      <c r="A226" s="286"/>
      <c r="B226" s="286"/>
      <c r="C226" s="286"/>
      <c r="D226" s="286"/>
      <c r="E226" s="286"/>
      <c r="F226" s="286"/>
      <c r="G226" s="286"/>
      <c r="H226" s="286"/>
      <c r="I226" s="286"/>
      <c r="J226" s="295"/>
      <c r="K226" s="250"/>
      <c r="L226" s="250"/>
      <c r="M226" s="250"/>
    </row>
    <row r="227" spans="1:13" ht="16.5" x14ac:dyDescent="0.3">
      <c r="A227" s="281" t="s">
        <v>714</v>
      </c>
      <c r="B227" s="282"/>
      <c r="C227" s="282">
        <v>1</v>
      </c>
      <c r="D227" s="281" t="s">
        <v>760</v>
      </c>
      <c r="E227" s="283">
        <v>0</v>
      </c>
      <c r="F227" s="282">
        <v>0</v>
      </c>
      <c r="G227" s="282"/>
      <c r="H227" s="282" t="s">
        <v>247</v>
      </c>
      <c r="I227" s="283">
        <v>0</v>
      </c>
      <c r="J227" s="295"/>
      <c r="K227" s="250"/>
      <c r="L227" s="250"/>
      <c r="M227" s="250"/>
    </row>
    <row r="228" spans="1:13" ht="16.5" x14ac:dyDescent="0.3">
      <c r="A228" s="286"/>
      <c r="B228" s="281" t="s">
        <v>684</v>
      </c>
      <c r="C228" s="296"/>
      <c r="D228" s="295"/>
      <c r="E228" s="295"/>
      <c r="F228" s="295"/>
      <c r="G228" s="295"/>
      <c r="H228" s="295"/>
      <c r="I228" s="295"/>
      <c r="J228" s="295"/>
      <c r="K228" s="250"/>
      <c r="L228" s="250"/>
      <c r="M228" s="250"/>
    </row>
    <row r="229" spans="1:13" ht="16.5" x14ac:dyDescent="0.3">
      <c r="A229" s="286"/>
      <c r="B229" s="281"/>
      <c r="C229" s="296" t="s">
        <v>761</v>
      </c>
      <c r="D229" s="295"/>
      <c r="E229" s="295"/>
      <c r="F229" s="295"/>
      <c r="G229" s="295"/>
      <c r="H229" s="295"/>
      <c r="I229" s="295"/>
      <c r="J229" s="295"/>
      <c r="K229" s="250"/>
      <c r="L229" s="250"/>
      <c r="M229" s="250"/>
    </row>
    <row r="230" spans="1:13" ht="16.5" x14ac:dyDescent="0.3">
      <c r="A230" s="286"/>
      <c r="B230" s="281"/>
      <c r="C230" s="296" t="s">
        <v>762</v>
      </c>
      <c r="D230" s="295"/>
      <c r="E230" s="295"/>
      <c r="F230" s="295"/>
      <c r="G230" s="295"/>
      <c r="H230" s="295"/>
      <c r="I230" s="295"/>
      <c r="J230" s="295"/>
      <c r="K230" s="250"/>
      <c r="L230" s="250"/>
    </row>
    <row r="231" spans="1:13" ht="16.5" x14ac:dyDescent="0.3">
      <c r="A231" s="286"/>
      <c r="B231" s="281"/>
      <c r="C231" s="296" t="s">
        <v>763</v>
      </c>
      <c r="D231" s="295"/>
      <c r="E231" s="295"/>
      <c r="F231" s="295"/>
      <c r="G231" s="295"/>
      <c r="H231" s="295"/>
      <c r="I231" s="295"/>
      <c r="J231" s="295"/>
      <c r="K231" s="250"/>
      <c r="L231" s="250"/>
    </row>
    <row r="232" spans="1:13" ht="16.5" x14ac:dyDescent="0.3">
      <c r="A232" s="286"/>
      <c r="B232" s="281"/>
      <c r="C232" s="296" t="s">
        <v>764</v>
      </c>
      <c r="D232" s="295"/>
      <c r="E232" s="295"/>
      <c r="F232" s="295"/>
      <c r="G232" s="295"/>
      <c r="H232" s="295"/>
      <c r="I232" s="295"/>
      <c r="J232" s="295"/>
      <c r="K232" s="250"/>
      <c r="L232" s="250"/>
    </row>
    <row r="233" spans="1:13" ht="16.5" x14ac:dyDescent="0.3">
      <c r="A233" s="286"/>
      <c r="B233" s="281"/>
      <c r="C233" s="296" t="s">
        <v>765</v>
      </c>
      <c r="D233" s="295"/>
      <c r="E233" s="295"/>
      <c r="F233" s="295"/>
      <c r="G233" s="295"/>
      <c r="H233" s="295"/>
      <c r="I233" s="295"/>
      <c r="J233" s="295"/>
      <c r="K233" s="250"/>
    </row>
    <row r="234" spans="1:13" ht="16.5" x14ac:dyDescent="0.3">
      <c r="A234" s="286"/>
      <c r="B234" s="281"/>
      <c r="C234" s="296"/>
      <c r="D234" s="295"/>
      <c r="E234" s="295"/>
      <c r="F234" s="295"/>
      <c r="G234" s="295"/>
      <c r="H234" s="295"/>
      <c r="I234" s="295"/>
      <c r="J234" s="295"/>
      <c r="K234" s="250"/>
    </row>
    <row r="235" spans="1:13" ht="16.5" x14ac:dyDescent="0.3">
      <c r="A235" s="286"/>
      <c r="B235" s="281"/>
      <c r="C235" s="296" t="s">
        <v>766</v>
      </c>
      <c r="D235" s="295"/>
      <c r="E235" s="295"/>
      <c r="F235" s="295"/>
      <c r="G235" s="295"/>
      <c r="H235" s="295"/>
      <c r="I235" s="295"/>
      <c r="J235" s="295"/>
      <c r="K235" s="250"/>
    </row>
    <row r="236" spans="1:13" ht="16.5" x14ac:dyDescent="0.3">
      <c r="A236" s="286"/>
      <c r="B236" s="281"/>
      <c r="C236" s="296" t="s">
        <v>767</v>
      </c>
      <c r="D236" s="295"/>
      <c r="E236" s="295"/>
      <c r="F236" s="295"/>
      <c r="G236" s="295"/>
      <c r="H236" s="295"/>
      <c r="I236" s="295"/>
      <c r="J236" s="295"/>
      <c r="K236" s="250"/>
    </row>
    <row r="237" spans="1:13" ht="16.5" x14ac:dyDescent="0.3">
      <c r="A237" s="286"/>
      <c r="B237" s="281"/>
      <c r="C237" s="296" t="s">
        <v>768</v>
      </c>
      <c r="D237" s="295"/>
      <c r="E237" s="295"/>
      <c r="F237" s="295"/>
      <c r="G237" s="295"/>
      <c r="H237" s="295"/>
      <c r="I237" s="295"/>
      <c r="J237" s="295"/>
      <c r="K237" s="250"/>
    </row>
    <row r="238" spans="1:13" ht="16.5" x14ac:dyDescent="0.3">
      <c r="A238" s="286"/>
      <c r="B238" s="281"/>
      <c r="C238" s="296" t="s">
        <v>769</v>
      </c>
      <c r="D238" s="295"/>
      <c r="E238" s="295"/>
      <c r="F238" s="295"/>
      <c r="G238" s="295"/>
      <c r="H238" s="295"/>
      <c r="I238" s="295"/>
      <c r="J238" s="295"/>
      <c r="K238" s="250"/>
    </row>
    <row r="239" spans="1:13" ht="16.5" x14ac:dyDescent="0.3">
      <c r="A239" s="286"/>
      <c r="B239" s="281"/>
      <c r="C239" s="296"/>
      <c r="D239" s="295"/>
      <c r="E239" s="295"/>
      <c r="F239" s="295"/>
      <c r="G239" s="295"/>
      <c r="H239" s="295"/>
      <c r="I239" s="295"/>
      <c r="J239" s="295"/>
      <c r="K239" s="250"/>
    </row>
    <row r="240" spans="1:13" ht="16.5" x14ac:dyDescent="0.3">
      <c r="A240" s="286"/>
      <c r="B240" s="281"/>
      <c r="C240" s="296" t="s">
        <v>770</v>
      </c>
      <c r="D240" s="295"/>
      <c r="E240" s="295"/>
      <c r="F240" s="295"/>
      <c r="G240" s="295"/>
      <c r="H240" s="295"/>
      <c r="I240" s="295"/>
      <c r="J240" s="295"/>
      <c r="K240" s="250"/>
    </row>
    <row r="241" spans="1:11" ht="16.5" x14ac:dyDescent="0.3">
      <c r="A241" s="286"/>
      <c r="B241" s="281"/>
      <c r="C241" s="296" t="s">
        <v>771</v>
      </c>
      <c r="D241" s="295"/>
      <c r="E241" s="295"/>
      <c r="F241" s="295"/>
      <c r="G241" s="295"/>
      <c r="H241" s="295"/>
      <c r="I241" s="295"/>
      <c r="J241" s="295"/>
      <c r="K241" s="250"/>
    </row>
    <row r="242" spans="1:11" ht="16.5" x14ac:dyDescent="0.3">
      <c r="A242" s="286"/>
      <c r="B242" s="281"/>
      <c r="C242" s="296" t="s">
        <v>772</v>
      </c>
      <c r="D242" s="295"/>
      <c r="E242" s="295"/>
      <c r="F242" s="295"/>
      <c r="G242" s="295"/>
      <c r="H242" s="295"/>
      <c r="I242" s="295"/>
      <c r="J242" s="295"/>
      <c r="K242" s="250"/>
    </row>
    <row r="243" spans="1:11" ht="16.5" x14ac:dyDescent="0.3">
      <c r="A243" s="286"/>
      <c r="B243" s="281"/>
      <c r="C243" s="296"/>
      <c r="D243" s="295"/>
      <c r="E243" s="295"/>
      <c r="F243" s="295"/>
      <c r="G243" s="295"/>
      <c r="H243" s="295"/>
      <c r="I243" s="295"/>
      <c r="J243" s="295"/>
      <c r="K243" s="250"/>
    </row>
    <row r="244" spans="1:11" ht="16.5" x14ac:dyDescent="0.3">
      <c r="A244" s="286"/>
      <c r="B244" s="281"/>
      <c r="C244" s="296" t="s">
        <v>773</v>
      </c>
      <c r="D244" s="295"/>
      <c r="E244" s="295"/>
      <c r="F244" s="295"/>
      <c r="G244" s="295"/>
      <c r="H244" s="295"/>
      <c r="I244" s="295"/>
      <c r="J244" s="295"/>
      <c r="K244" s="250"/>
    </row>
    <row r="245" spans="1:11" ht="16.5" x14ac:dyDescent="0.3">
      <c r="A245" s="286"/>
      <c r="B245" s="281"/>
      <c r="C245" s="296" t="s">
        <v>774</v>
      </c>
      <c r="D245" s="295"/>
      <c r="E245" s="295"/>
      <c r="F245" s="295"/>
      <c r="G245" s="295"/>
      <c r="H245" s="295"/>
      <c r="I245" s="295"/>
      <c r="J245" s="295"/>
      <c r="K245" s="250"/>
    </row>
    <row r="246" spans="1:11" ht="16.5" x14ac:dyDescent="0.3">
      <c r="A246" s="286"/>
      <c r="B246" s="281"/>
      <c r="C246" s="296"/>
      <c r="D246" s="295"/>
      <c r="E246" s="295"/>
      <c r="F246" s="295"/>
      <c r="G246" s="295"/>
      <c r="H246" s="295"/>
      <c r="I246" s="295"/>
      <c r="J246" s="295"/>
      <c r="K246" s="250"/>
    </row>
    <row r="247" spans="1:11" ht="16.5" x14ac:dyDescent="0.3">
      <c r="A247" s="286"/>
      <c r="B247" s="281"/>
      <c r="C247" s="296" t="s">
        <v>775</v>
      </c>
      <c r="D247" s="295"/>
      <c r="E247" s="295"/>
      <c r="F247" s="295"/>
      <c r="G247" s="295"/>
      <c r="H247" s="295"/>
      <c r="I247" s="295"/>
      <c r="J247" s="295"/>
      <c r="K247" s="250"/>
    </row>
    <row r="248" spans="1:11" ht="16.5" x14ac:dyDescent="0.3">
      <c r="A248" s="286"/>
      <c r="B248" s="281"/>
      <c r="C248" s="296" t="s">
        <v>776</v>
      </c>
      <c r="D248" s="295"/>
      <c r="E248" s="295"/>
      <c r="F248" s="295"/>
      <c r="G248" s="295"/>
      <c r="H248" s="295"/>
      <c r="I248" s="295"/>
      <c r="J248" s="295"/>
      <c r="K248" s="250"/>
    </row>
    <row r="249" spans="1:11" ht="16.5" x14ac:dyDescent="0.3">
      <c r="A249" s="286"/>
      <c r="B249" s="281"/>
      <c r="C249" s="296" t="s">
        <v>777</v>
      </c>
      <c r="D249" s="295"/>
      <c r="E249" s="295"/>
      <c r="F249" s="295"/>
      <c r="G249" s="295"/>
      <c r="H249" s="295"/>
      <c r="I249" s="295"/>
      <c r="J249" s="295"/>
      <c r="K249" s="250"/>
    </row>
    <row r="250" spans="1:11" ht="16.5" x14ac:dyDescent="0.3">
      <c r="A250" s="286"/>
      <c r="B250" s="281"/>
      <c r="C250" s="296"/>
      <c r="D250" s="295"/>
      <c r="E250" s="295"/>
      <c r="F250" s="295"/>
      <c r="G250" s="295"/>
      <c r="H250" s="295"/>
      <c r="I250" s="295"/>
      <c r="J250" s="295"/>
      <c r="K250" s="250"/>
    </row>
    <row r="251" spans="1:11" ht="16.5" x14ac:dyDescent="0.3">
      <c r="A251" s="286"/>
      <c r="B251" s="281"/>
      <c r="C251" s="296" t="s">
        <v>778</v>
      </c>
      <c r="D251" s="295"/>
      <c r="E251" s="295"/>
      <c r="F251" s="295"/>
      <c r="G251" s="295"/>
      <c r="H251" s="295"/>
      <c r="I251" s="295"/>
      <c r="J251" s="295"/>
      <c r="K251" s="250"/>
    </row>
    <row r="252" spans="1:11" ht="16.5" x14ac:dyDescent="0.3">
      <c r="A252" s="286"/>
      <c r="B252" s="281"/>
      <c r="C252" s="296" t="s">
        <v>779</v>
      </c>
      <c r="D252" s="295"/>
      <c r="E252" s="295"/>
      <c r="F252" s="295"/>
      <c r="G252" s="295"/>
      <c r="H252" s="295"/>
      <c r="I252" s="295"/>
      <c r="J252" s="295"/>
      <c r="K252" s="250"/>
    </row>
    <row r="253" spans="1:11" ht="16.5" x14ac:dyDescent="0.3">
      <c r="A253" s="286"/>
      <c r="B253" s="281"/>
      <c r="C253" s="296" t="s">
        <v>780</v>
      </c>
      <c r="D253" s="295"/>
      <c r="E253" s="295"/>
      <c r="F253" s="295"/>
      <c r="G253" s="295"/>
      <c r="H253" s="295"/>
      <c r="I253" s="295"/>
      <c r="J253" s="295"/>
      <c r="K253" s="250"/>
    </row>
    <row r="254" spans="1:11" ht="16.5" x14ac:dyDescent="0.3">
      <c r="A254" s="286"/>
      <c r="B254" s="281"/>
      <c r="C254" s="296"/>
      <c r="D254" s="295"/>
      <c r="E254" s="295"/>
      <c r="F254" s="295"/>
      <c r="G254" s="295"/>
      <c r="H254" s="295"/>
      <c r="I254" s="295"/>
      <c r="J254" s="295"/>
      <c r="K254" s="250"/>
    </row>
    <row r="255" spans="1:11" ht="16.5" x14ac:dyDescent="0.3">
      <c r="A255" s="286"/>
      <c r="B255" s="281"/>
      <c r="C255" s="296" t="s">
        <v>671</v>
      </c>
      <c r="D255" s="295"/>
      <c r="E255" s="295"/>
      <c r="F255" s="295"/>
      <c r="G255" s="295"/>
      <c r="H255" s="295"/>
      <c r="I255" s="295"/>
      <c r="J255" s="295"/>
      <c r="K255" s="250"/>
    </row>
    <row r="256" spans="1:11" ht="16.5" x14ac:dyDescent="0.3">
      <c r="A256" s="286"/>
      <c r="B256" s="281"/>
      <c r="C256" s="296"/>
      <c r="D256" s="295"/>
      <c r="E256" s="295"/>
      <c r="F256" s="295"/>
      <c r="G256" s="295"/>
      <c r="H256" s="295"/>
      <c r="I256" s="295"/>
      <c r="J256" s="295"/>
      <c r="K256" s="250"/>
    </row>
    <row r="257" spans="1:11" ht="16.5" x14ac:dyDescent="0.3">
      <c r="A257" s="286"/>
      <c r="B257" s="281"/>
      <c r="C257" s="296" t="s">
        <v>672</v>
      </c>
      <c r="D257" s="295"/>
      <c r="E257" s="295"/>
      <c r="F257" s="295"/>
      <c r="G257" s="295"/>
      <c r="H257" s="295"/>
      <c r="I257" s="295"/>
      <c r="J257" s="295"/>
      <c r="K257" s="250"/>
    </row>
    <row r="258" spans="1:11" ht="16.5" x14ac:dyDescent="0.3">
      <c r="A258" s="286"/>
      <c r="B258" s="281"/>
      <c r="C258" s="296"/>
      <c r="D258" s="295"/>
      <c r="E258" s="295"/>
      <c r="F258" s="295"/>
      <c r="G258" s="295"/>
      <c r="H258" s="295"/>
      <c r="I258" s="295"/>
      <c r="J258" s="295"/>
      <c r="K258" s="250"/>
    </row>
    <row r="259" spans="1:11" ht="16.5" x14ac:dyDescent="0.3">
      <c r="A259" s="286"/>
      <c r="B259" s="281"/>
      <c r="C259" s="296"/>
      <c r="D259" s="295"/>
      <c r="E259" s="295"/>
      <c r="F259" s="295"/>
      <c r="G259" s="295"/>
      <c r="H259" s="295"/>
      <c r="I259" s="295"/>
      <c r="J259" s="295"/>
      <c r="K259" s="250"/>
    </row>
    <row r="260" spans="1:11" ht="16.5" x14ac:dyDescent="0.3">
      <c r="A260" s="286"/>
      <c r="B260" s="281"/>
      <c r="C260" s="296" t="s">
        <v>781</v>
      </c>
      <c r="D260" s="295"/>
      <c r="E260" s="295"/>
      <c r="F260" s="295"/>
      <c r="G260" s="295"/>
      <c r="H260" s="295"/>
      <c r="I260" s="295"/>
      <c r="J260" s="295"/>
      <c r="K260" s="250"/>
    </row>
    <row r="261" spans="1:11" ht="16.5" x14ac:dyDescent="0.3">
      <c r="A261" s="286"/>
      <c r="B261" s="281"/>
      <c r="C261" s="296" t="s">
        <v>782</v>
      </c>
      <c r="D261" s="295"/>
      <c r="E261" s="295"/>
      <c r="F261" s="295"/>
      <c r="G261" s="295"/>
      <c r="H261" s="295"/>
      <c r="I261" s="295"/>
      <c r="J261" s="295"/>
      <c r="K261" s="250"/>
    </row>
    <row r="262" spans="1:11" ht="16.5" x14ac:dyDescent="0.3">
      <c r="A262" s="286"/>
      <c r="B262" s="281"/>
      <c r="C262" s="296" t="s">
        <v>783</v>
      </c>
      <c r="D262" s="295"/>
      <c r="E262" s="295"/>
      <c r="F262" s="295"/>
      <c r="G262" s="295"/>
      <c r="H262" s="295"/>
      <c r="I262" s="295"/>
      <c r="J262" s="295"/>
      <c r="K262" s="250"/>
    </row>
    <row r="263" spans="1:11" ht="16.5" x14ac:dyDescent="0.3">
      <c r="A263" s="286"/>
      <c r="B263" s="281"/>
      <c r="C263" s="296" t="s">
        <v>784</v>
      </c>
      <c r="D263" s="295"/>
      <c r="E263" s="295"/>
      <c r="F263" s="295"/>
      <c r="G263" s="295"/>
      <c r="H263" s="295"/>
      <c r="I263" s="295"/>
      <c r="J263" s="295"/>
      <c r="K263" s="250"/>
    </row>
    <row r="264" spans="1:11" ht="16.5" x14ac:dyDescent="0.3">
      <c r="A264" s="286"/>
      <c r="B264" s="281"/>
      <c r="C264" s="296"/>
      <c r="D264" s="295"/>
      <c r="E264" s="295"/>
      <c r="F264" s="295"/>
      <c r="G264" s="295"/>
      <c r="H264" s="295"/>
      <c r="I264" s="295"/>
      <c r="J264" s="295"/>
      <c r="K264" s="250"/>
    </row>
    <row r="265" spans="1:11" ht="16.5" x14ac:dyDescent="0.3">
      <c r="A265" s="286"/>
      <c r="B265" s="281"/>
      <c r="C265" s="296"/>
      <c r="D265" s="295"/>
      <c r="E265" s="295"/>
      <c r="F265" s="295"/>
      <c r="G265" s="295"/>
      <c r="H265" s="295"/>
      <c r="I265" s="295"/>
      <c r="J265" s="295"/>
      <c r="K265" s="250"/>
    </row>
    <row r="266" spans="1:11" ht="16.5" x14ac:dyDescent="0.3">
      <c r="A266" s="286"/>
      <c r="B266" s="286"/>
      <c r="C266" s="286"/>
      <c r="D266" s="286"/>
      <c r="E266" s="286"/>
      <c r="F266" s="286"/>
      <c r="G266" s="286"/>
      <c r="H266" s="286"/>
      <c r="I266" s="286"/>
      <c r="J266" s="295"/>
      <c r="K266" s="250"/>
    </row>
    <row r="267" spans="1:11" ht="16.5" x14ac:dyDescent="0.3">
      <c r="A267" s="286"/>
      <c r="B267" s="286"/>
      <c r="C267" s="286"/>
      <c r="D267" s="286"/>
      <c r="E267" s="286"/>
      <c r="F267" s="286" t="s">
        <v>785</v>
      </c>
      <c r="G267" s="286"/>
      <c r="H267" s="286"/>
      <c r="I267" s="284">
        <v>13810.25</v>
      </c>
      <c r="J267" s="295"/>
      <c r="K267" s="250"/>
    </row>
    <row r="268" spans="1:11" ht="23.25" x14ac:dyDescent="0.3">
      <c r="A268" s="294" t="s">
        <v>283</v>
      </c>
      <c r="B268" s="275"/>
      <c r="C268" s="275"/>
      <c r="D268" s="275"/>
      <c r="E268" s="275"/>
      <c r="F268" s="275"/>
      <c r="G268" s="275"/>
      <c r="H268" s="275"/>
      <c r="I268" s="275"/>
      <c r="J268" s="275"/>
      <c r="K268" s="250"/>
    </row>
    <row r="269" spans="1:11" ht="16.5" x14ac:dyDescent="0.3">
      <c r="A269" s="278" t="s">
        <v>284</v>
      </c>
      <c r="B269" s="279" t="s">
        <v>277</v>
      </c>
      <c r="C269" s="278" t="s">
        <v>70</v>
      </c>
      <c r="D269" s="278" t="s">
        <v>285</v>
      </c>
      <c r="E269" s="275"/>
      <c r="F269" s="275"/>
      <c r="G269" s="275"/>
      <c r="H269" s="275"/>
      <c r="I269" s="275"/>
      <c r="J269" s="275"/>
      <c r="K269" s="250"/>
    </row>
    <row r="270" spans="1:11" ht="16.5" x14ac:dyDescent="0.3">
      <c r="A270" s="281" t="s">
        <v>509</v>
      </c>
      <c r="B270" s="282">
        <v>1</v>
      </c>
      <c r="C270" s="281" t="s">
        <v>510</v>
      </c>
      <c r="D270" s="281">
        <v>0</v>
      </c>
      <c r="E270" s="275"/>
      <c r="F270" s="275"/>
      <c r="G270" s="275"/>
      <c r="H270" s="275"/>
      <c r="I270" s="275"/>
      <c r="J270" s="275"/>
      <c r="K270" s="250"/>
    </row>
    <row r="271" spans="1:11" ht="16.5" x14ac:dyDescent="0.3">
      <c r="A271" s="281" t="s">
        <v>618</v>
      </c>
      <c r="B271" s="282">
        <v>1</v>
      </c>
      <c r="C271" s="281" t="s">
        <v>604</v>
      </c>
      <c r="D271" s="281">
        <v>0</v>
      </c>
      <c r="E271" s="275"/>
      <c r="F271" s="275"/>
      <c r="G271" s="275"/>
      <c r="H271" s="275"/>
      <c r="I271" s="275"/>
      <c r="J271" s="275"/>
      <c r="K271" s="250"/>
    </row>
    <row r="272" spans="1:11" ht="16.5" x14ac:dyDescent="0.3">
      <c r="A272" s="281">
        <v>3861569</v>
      </c>
      <c r="B272" s="282">
        <v>1</v>
      </c>
      <c r="C272" s="281" t="s">
        <v>511</v>
      </c>
      <c r="D272" s="281">
        <v>0</v>
      </c>
      <c r="E272" s="275"/>
      <c r="F272" s="275"/>
      <c r="G272" s="275"/>
      <c r="H272" s="275"/>
      <c r="I272" s="275"/>
      <c r="J272" s="275"/>
      <c r="K272" s="250"/>
    </row>
    <row r="273" spans="1:11" ht="16.5" x14ac:dyDescent="0.3">
      <c r="A273" s="281" t="s">
        <v>619</v>
      </c>
      <c r="B273" s="282">
        <v>1</v>
      </c>
      <c r="C273" s="281" t="s">
        <v>620</v>
      </c>
      <c r="D273" s="281">
        <v>0</v>
      </c>
      <c r="E273" s="275"/>
      <c r="F273" s="275"/>
      <c r="G273" s="275"/>
      <c r="H273" s="275"/>
      <c r="I273" s="275"/>
      <c r="J273" s="275"/>
      <c r="K273" s="250"/>
    </row>
    <row r="274" spans="1:11" ht="16.5" x14ac:dyDescent="0.3">
      <c r="A274" s="281" t="s">
        <v>512</v>
      </c>
      <c r="B274" s="282">
        <v>1</v>
      </c>
      <c r="C274" s="281" t="s">
        <v>513</v>
      </c>
      <c r="D274" s="281">
        <v>9064.18</v>
      </c>
      <c r="E274" s="275"/>
      <c r="F274" s="275"/>
      <c r="G274" s="275"/>
      <c r="H274" s="275"/>
      <c r="I274" s="275"/>
      <c r="J274" s="275"/>
      <c r="K274" s="250"/>
    </row>
    <row r="275" spans="1:11" ht="16.5" x14ac:dyDescent="0.3">
      <c r="A275" s="281" t="s">
        <v>514</v>
      </c>
      <c r="B275" s="282">
        <v>1</v>
      </c>
      <c r="C275" s="281" t="s">
        <v>515</v>
      </c>
      <c r="D275" s="281">
        <v>0</v>
      </c>
      <c r="E275" s="275"/>
      <c r="F275" s="275"/>
      <c r="G275" s="275"/>
      <c r="H275" s="275"/>
      <c r="I275" s="275"/>
      <c r="J275" s="275"/>
      <c r="K275" s="250"/>
    </row>
    <row r="276" spans="1:11" ht="16.5" x14ac:dyDescent="0.3">
      <c r="A276" s="281" t="s">
        <v>516</v>
      </c>
      <c r="B276" s="282">
        <v>1</v>
      </c>
      <c r="C276" s="281" t="s">
        <v>517</v>
      </c>
      <c r="D276" s="281">
        <v>0</v>
      </c>
      <c r="E276" s="275"/>
      <c r="F276" s="275"/>
      <c r="G276" s="275"/>
      <c r="H276" s="275"/>
      <c r="I276" s="275"/>
      <c r="J276" s="275"/>
    </row>
    <row r="277" spans="1:11" ht="16.5" x14ac:dyDescent="0.3">
      <c r="A277" s="281" t="s">
        <v>351</v>
      </c>
      <c r="B277" s="282">
        <v>1</v>
      </c>
      <c r="C277" s="281" t="s">
        <v>352</v>
      </c>
      <c r="D277" s="281">
        <v>0</v>
      </c>
      <c r="E277" s="275"/>
      <c r="F277" s="275"/>
      <c r="G277" s="275"/>
      <c r="H277" s="275"/>
      <c r="I277" s="275"/>
      <c r="J277" s="275"/>
    </row>
    <row r="278" spans="1:11" ht="16.5" x14ac:dyDescent="0.3">
      <c r="A278" s="281" t="s">
        <v>286</v>
      </c>
      <c r="B278" s="282">
        <v>1</v>
      </c>
      <c r="C278" s="281" t="s">
        <v>287</v>
      </c>
      <c r="D278" s="281">
        <v>0</v>
      </c>
      <c r="E278" s="275"/>
      <c r="F278" s="275"/>
      <c r="G278" s="275"/>
      <c r="H278" s="275"/>
      <c r="I278" s="275"/>
      <c r="J278" s="275"/>
    </row>
    <row r="279" spans="1:11" ht="16.5" x14ac:dyDescent="0.3">
      <c r="A279" s="281" t="s">
        <v>518</v>
      </c>
      <c r="B279" s="282">
        <v>1</v>
      </c>
      <c r="C279" s="281" t="s">
        <v>438</v>
      </c>
      <c r="D279" s="281">
        <v>0</v>
      </c>
      <c r="E279" s="275"/>
      <c r="F279" s="275"/>
      <c r="G279" s="275"/>
      <c r="H279" s="275"/>
      <c r="I279" s="275"/>
      <c r="J279" s="275"/>
    </row>
    <row r="280" spans="1:11" ht="16.5" x14ac:dyDescent="0.3">
      <c r="A280" s="281" t="s">
        <v>621</v>
      </c>
      <c r="B280" s="282">
        <v>1</v>
      </c>
      <c r="C280" s="281" t="s">
        <v>622</v>
      </c>
      <c r="D280" s="281">
        <v>68.3</v>
      </c>
      <c r="E280" s="275"/>
      <c r="F280" s="275"/>
      <c r="G280" s="275"/>
      <c r="H280" s="275"/>
      <c r="I280" s="275"/>
      <c r="J280" s="275"/>
    </row>
    <row r="281" spans="1:11" ht="16.5" x14ac:dyDescent="0.3">
      <c r="A281" s="281" t="s">
        <v>519</v>
      </c>
      <c r="B281" s="282">
        <v>1</v>
      </c>
      <c r="C281" s="281" t="s">
        <v>520</v>
      </c>
      <c r="D281" s="281">
        <v>211.11</v>
      </c>
      <c r="E281" s="275"/>
      <c r="F281" s="275"/>
      <c r="G281" s="275"/>
      <c r="H281" s="275"/>
      <c r="I281" s="275"/>
      <c r="J281" s="275"/>
    </row>
    <row r="282" spans="1:11" ht="16.5" x14ac:dyDescent="0.3">
      <c r="A282" s="281" t="s">
        <v>521</v>
      </c>
      <c r="B282" s="282">
        <v>1</v>
      </c>
      <c r="C282" s="281" t="s">
        <v>522</v>
      </c>
      <c r="D282" s="281">
        <v>8.64</v>
      </c>
      <c r="E282" s="275"/>
      <c r="F282" s="275"/>
      <c r="G282" s="275"/>
      <c r="H282" s="275"/>
      <c r="I282" s="275"/>
      <c r="J282" s="275"/>
    </row>
    <row r="283" spans="1:11" ht="16.5" x14ac:dyDescent="0.3">
      <c r="A283" s="281">
        <v>4202422</v>
      </c>
      <c r="B283" s="282">
        <v>1</v>
      </c>
      <c r="C283" s="281" t="s">
        <v>398</v>
      </c>
      <c r="D283" s="281">
        <v>237.51</v>
      </c>
      <c r="E283" s="275"/>
      <c r="F283" s="275"/>
      <c r="G283" s="275"/>
      <c r="H283" s="275"/>
      <c r="I283" s="275"/>
      <c r="J283" s="275"/>
    </row>
    <row r="284" spans="1:11" ht="16.5" x14ac:dyDescent="0.3">
      <c r="A284" s="281" t="s">
        <v>523</v>
      </c>
      <c r="B284" s="282">
        <v>1</v>
      </c>
      <c r="C284" s="281" t="s">
        <v>524</v>
      </c>
      <c r="D284" s="281">
        <v>0</v>
      </c>
      <c r="E284" s="275"/>
      <c r="F284" s="275"/>
      <c r="G284" s="275"/>
      <c r="H284" s="275"/>
      <c r="I284" s="275"/>
      <c r="J284" s="275"/>
    </row>
    <row r="285" spans="1:11" ht="16.5" x14ac:dyDescent="0.3">
      <c r="A285" s="281">
        <v>1669270</v>
      </c>
      <c r="B285" s="282">
        <v>1</v>
      </c>
      <c r="C285" s="281" t="s">
        <v>525</v>
      </c>
      <c r="D285" s="281">
        <v>22.74</v>
      </c>
      <c r="E285" s="275"/>
      <c r="F285" s="275"/>
      <c r="G285" s="275"/>
      <c r="H285" s="275"/>
      <c r="I285" s="275"/>
      <c r="J285" s="275"/>
    </row>
    <row r="286" spans="1:11" ht="16.5" x14ac:dyDescent="0.3">
      <c r="A286" s="281">
        <v>3571662</v>
      </c>
      <c r="B286" s="282">
        <v>1</v>
      </c>
      <c r="C286" s="281" t="s">
        <v>353</v>
      </c>
      <c r="D286" s="281">
        <v>0</v>
      </c>
      <c r="E286" s="275"/>
      <c r="F286" s="275"/>
      <c r="G286" s="275"/>
      <c r="H286" s="275"/>
      <c r="I286" s="275"/>
      <c r="J286" s="275"/>
    </row>
    <row r="287" spans="1:11" ht="16.5" x14ac:dyDescent="0.3">
      <c r="A287" s="281">
        <v>1079019</v>
      </c>
      <c r="B287" s="282">
        <v>1</v>
      </c>
      <c r="C287" s="281" t="s">
        <v>461</v>
      </c>
      <c r="D287" s="281">
        <v>1.34</v>
      </c>
      <c r="E287" s="275"/>
      <c r="F287" s="275"/>
      <c r="G287" s="275"/>
      <c r="H287" s="275"/>
      <c r="I287" s="275"/>
      <c r="J287" s="275"/>
    </row>
    <row r="288" spans="1:11" ht="16.5" x14ac:dyDescent="0.3">
      <c r="A288" s="281">
        <v>4472765</v>
      </c>
      <c r="B288" s="282">
        <v>1</v>
      </c>
      <c r="C288" s="281" t="s">
        <v>526</v>
      </c>
      <c r="D288" s="281">
        <v>3.52</v>
      </c>
      <c r="E288" s="275"/>
      <c r="F288" s="275"/>
      <c r="G288" s="275"/>
      <c r="H288" s="275"/>
      <c r="I288" s="275"/>
      <c r="J288" s="275"/>
    </row>
    <row r="289" spans="1:10" ht="16.5" x14ac:dyDescent="0.3">
      <c r="A289" s="281" t="s">
        <v>527</v>
      </c>
      <c r="B289" s="282">
        <v>1</v>
      </c>
      <c r="C289" s="281" t="s">
        <v>528</v>
      </c>
      <c r="D289" s="281">
        <v>0</v>
      </c>
      <c r="E289" s="275"/>
      <c r="F289" s="275"/>
      <c r="G289" s="275"/>
      <c r="H289" s="275"/>
      <c r="I289" s="275"/>
      <c r="J289" s="275"/>
    </row>
    <row r="290" spans="1:10" ht="16.5" x14ac:dyDescent="0.3">
      <c r="A290" s="281" t="s">
        <v>638</v>
      </c>
      <c r="B290" s="282">
        <v>1</v>
      </c>
      <c r="C290" s="281" t="s">
        <v>635</v>
      </c>
      <c r="D290" s="281">
        <v>120.6</v>
      </c>
      <c r="E290" s="275"/>
      <c r="F290" s="275"/>
      <c r="G290" s="275"/>
      <c r="H290" s="275"/>
      <c r="I290" s="275"/>
      <c r="J290" s="275"/>
    </row>
    <row r="291" spans="1:10" ht="16.5" x14ac:dyDescent="0.3">
      <c r="A291" s="281" t="s">
        <v>529</v>
      </c>
      <c r="B291" s="282">
        <v>1</v>
      </c>
      <c r="C291" s="281" t="s">
        <v>396</v>
      </c>
      <c r="D291" s="281">
        <v>60.5</v>
      </c>
      <c r="E291" s="275"/>
      <c r="F291" s="275"/>
      <c r="G291" s="275"/>
      <c r="H291" s="275"/>
      <c r="I291" s="275"/>
      <c r="J291" s="275"/>
    </row>
    <row r="292" spans="1:10" ht="16.5" x14ac:dyDescent="0.3">
      <c r="A292" s="281">
        <v>3961996</v>
      </c>
      <c r="B292" s="282">
        <v>1</v>
      </c>
      <c r="C292" s="281" t="s">
        <v>530</v>
      </c>
      <c r="D292" s="281">
        <v>15.25</v>
      </c>
      <c r="E292" s="275"/>
      <c r="F292" s="275"/>
      <c r="G292" s="275"/>
      <c r="H292" s="275"/>
      <c r="I292" s="275"/>
      <c r="J292" s="275"/>
    </row>
    <row r="293" spans="1:10" ht="16.5" x14ac:dyDescent="0.3">
      <c r="A293" s="281" t="s">
        <v>531</v>
      </c>
      <c r="B293" s="282">
        <v>1</v>
      </c>
      <c r="C293" s="281" t="s">
        <v>532</v>
      </c>
      <c r="D293" s="281">
        <v>740.57</v>
      </c>
      <c r="E293" s="275"/>
      <c r="F293" s="275"/>
      <c r="G293" s="275"/>
      <c r="H293" s="275"/>
      <c r="I293" s="275"/>
      <c r="J293" s="275"/>
    </row>
    <row r="294" spans="1:10" ht="16.5" x14ac:dyDescent="0.3">
      <c r="A294" s="281">
        <v>3794844</v>
      </c>
      <c r="B294" s="282">
        <v>1</v>
      </c>
      <c r="C294" s="281" t="s">
        <v>533</v>
      </c>
      <c r="D294" s="281">
        <v>3.89</v>
      </c>
      <c r="E294" s="275"/>
      <c r="F294" s="275"/>
      <c r="G294" s="275"/>
      <c r="H294" s="275"/>
      <c r="I294" s="275"/>
      <c r="J294" s="275"/>
    </row>
    <row r="295" spans="1:10" ht="16.5" x14ac:dyDescent="0.3">
      <c r="A295" s="281" t="s">
        <v>534</v>
      </c>
      <c r="B295" s="282">
        <v>1</v>
      </c>
      <c r="C295" s="281" t="s">
        <v>535</v>
      </c>
      <c r="D295" s="281">
        <v>34</v>
      </c>
      <c r="E295" s="275"/>
      <c r="F295" s="275"/>
      <c r="G295" s="275"/>
      <c r="H295" s="275"/>
      <c r="I295" s="275"/>
      <c r="J295" s="275"/>
    </row>
    <row r="296" spans="1:10" ht="16.5" x14ac:dyDescent="0.3">
      <c r="A296" s="281" t="s">
        <v>407</v>
      </c>
      <c r="B296" s="282">
        <v>1</v>
      </c>
      <c r="C296" s="281" t="s">
        <v>408</v>
      </c>
      <c r="D296" s="281">
        <v>0</v>
      </c>
      <c r="E296" s="275"/>
      <c r="F296" s="275"/>
      <c r="G296" s="275"/>
      <c r="H296" s="275"/>
      <c r="I296" s="275"/>
      <c r="J296" s="275"/>
    </row>
    <row r="297" spans="1:10" ht="16.5" x14ac:dyDescent="0.3">
      <c r="A297" s="281" t="s">
        <v>536</v>
      </c>
      <c r="B297" s="282">
        <v>1</v>
      </c>
      <c r="C297" s="281" t="s">
        <v>537</v>
      </c>
      <c r="D297" s="281">
        <v>0</v>
      </c>
      <c r="E297" s="275"/>
      <c r="F297" s="275"/>
      <c r="G297" s="275"/>
      <c r="H297" s="275"/>
      <c r="I297" s="275"/>
      <c r="J297" s="275"/>
    </row>
    <row r="298" spans="1:10" ht="16.5" x14ac:dyDescent="0.3">
      <c r="A298" s="281">
        <v>3943372</v>
      </c>
      <c r="B298" s="282">
        <v>1</v>
      </c>
      <c r="C298" s="281" t="s">
        <v>639</v>
      </c>
      <c r="D298" s="281">
        <v>77.010000000000005</v>
      </c>
      <c r="E298" s="275"/>
      <c r="F298" s="275"/>
      <c r="G298" s="275"/>
      <c r="H298" s="275"/>
      <c r="I298" s="275"/>
      <c r="J298" s="275"/>
    </row>
    <row r="299" spans="1:10" ht="16.5" x14ac:dyDescent="0.3">
      <c r="A299" s="281" t="s">
        <v>623</v>
      </c>
      <c r="B299" s="282">
        <v>1</v>
      </c>
      <c r="C299" s="281" t="s">
        <v>624</v>
      </c>
      <c r="D299" s="281">
        <v>0</v>
      </c>
      <c r="E299" s="275"/>
      <c r="F299" s="275"/>
      <c r="G299" s="275"/>
      <c r="H299" s="275"/>
      <c r="I299" s="275"/>
      <c r="J299" s="275"/>
    </row>
    <row r="300" spans="1:10" ht="16.5" x14ac:dyDescent="0.3">
      <c r="A300" s="281" t="s">
        <v>625</v>
      </c>
      <c r="B300" s="282">
        <v>1</v>
      </c>
      <c r="C300" s="281" t="s">
        <v>626</v>
      </c>
      <c r="D300" s="281">
        <v>6.63</v>
      </c>
      <c r="E300" s="275"/>
      <c r="F300" s="275"/>
      <c r="G300" s="275"/>
      <c r="H300" s="275"/>
      <c r="I300" s="275"/>
      <c r="J300" s="275"/>
    </row>
    <row r="301" spans="1:10" ht="16.5" x14ac:dyDescent="0.3">
      <c r="A301" s="281">
        <v>1543853</v>
      </c>
      <c r="B301" s="282">
        <v>1</v>
      </c>
      <c r="C301" s="281" t="s">
        <v>627</v>
      </c>
      <c r="D301" s="281">
        <v>5</v>
      </c>
      <c r="E301" s="275"/>
      <c r="F301" s="275"/>
      <c r="G301" s="275"/>
      <c r="H301" s="275"/>
      <c r="I301" s="275"/>
      <c r="J301" s="275"/>
    </row>
    <row r="302" spans="1:10" ht="16.5" x14ac:dyDescent="0.3">
      <c r="A302" s="281" t="s">
        <v>628</v>
      </c>
      <c r="B302" s="282">
        <v>1</v>
      </c>
      <c r="C302" s="281" t="s">
        <v>629</v>
      </c>
      <c r="D302" s="281">
        <v>0</v>
      </c>
      <c r="E302" s="275"/>
      <c r="F302" s="275"/>
      <c r="G302" s="275"/>
      <c r="H302" s="275"/>
      <c r="I302" s="275"/>
      <c r="J302" s="275"/>
    </row>
    <row r="303" spans="1:10" ht="16.5" x14ac:dyDescent="0.3">
      <c r="A303" s="281">
        <v>3843631</v>
      </c>
      <c r="B303" s="282">
        <v>1</v>
      </c>
      <c r="C303" s="281" t="s">
        <v>538</v>
      </c>
      <c r="D303" s="281">
        <v>29.8</v>
      </c>
      <c r="E303" s="275"/>
      <c r="F303" s="275"/>
      <c r="G303" s="275"/>
      <c r="H303" s="275"/>
      <c r="I303" s="275"/>
      <c r="J303" s="275"/>
    </row>
    <row r="304" spans="1:10" ht="16.5" x14ac:dyDescent="0.3">
      <c r="A304" s="281" t="s">
        <v>539</v>
      </c>
      <c r="B304" s="282">
        <v>1</v>
      </c>
      <c r="C304" s="281" t="s">
        <v>540</v>
      </c>
      <c r="D304" s="281">
        <v>86.89</v>
      </c>
      <c r="E304" s="275"/>
      <c r="F304" s="275"/>
      <c r="G304" s="275"/>
      <c r="H304" s="275"/>
      <c r="I304" s="275"/>
      <c r="J304" s="275"/>
    </row>
    <row r="305" spans="1:10" ht="16.5" x14ac:dyDescent="0.3">
      <c r="A305" s="281">
        <v>3843623</v>
      </c>
      <c r="B305" s="282">
        <v>1</v>
      </c>
      <c r="C305" s="281" t="s">
        <v>360</v>
      </c>
      <c r="D305" s="281">
        <v>18.57</v>
      </c>
      <c r="E305" s="275"/>
      <c r="F305" s="275"/>
      <c r="G305" s="275"/>
      <c r="H305" s="275"/>
      <c r="I305" s="275"/>
      <c r="J305" s="275"/>
    </row>
    <row r="306" spans="1:10" ht="16.5" x14ac:dyDescent="0.3">
      <c r="A306" s="281" t="s">
        <v>559</v>
      </c>
      <c r="B306" s="282">
        <v>1</v>
      </c>
      <c r="C306" s="281" t="s">
        <v>560</v>
      </c>
      <c r="D306" s="281">
        <v>53.88</v>
      </c>
      <c r="E306" s="275"/>
      <c r="F306" s="275"/>
      <c r="G306" s="275"/>
      <c r="H306" s="275"/>
      <c r="I306" s="275"/>
      <c r="J306" s="275"/>
    </row>
    <row r="307" spans="1:10" ht="16.5" x14ac:dyDescent="0.3">
      <c r="A307" s="281" t="s">
        <v>541</v>
      </c>
      <c r="B307" s="282">
        <v>1</v>
      </c>
      <c r="C307" s="281" t="s">
        <v>364</v>
      </c>
      <c r="D307" s="281">
        <v>44.55</v>
      </c>
      <c r="E307" s="275"/>
      <c r="F307" s="275"/>
      <c r="G307" s="275"/>
      <c r="H307" s="275"/>
      <c r="I307" s="275"/>
      <c r="J307" s="275"/>
    </row>
    <row r="308" spans="1:10" ht="16.5" x14ac:dyDescent="0.3">
      <c r="A308" s="281">
        <v>1520596</v>
      </c>
      <c r="B308" s="282">
        <v>1</v>
      </c>
      <c r="C308" s="281" t="s">
        <v>405</v>
      </c>
      <c r="D308" s="281">
        <v>329.05</v>
      </c>
      <c r="E308" s="275"/>
      <c r="F308" s="275"/>
      <c r="G308" s="275"/>
      <c r="H308" s="275"/>
      <c r="I308" s="275"/>
      <c r="J308" s="275"/>
    </row>
    <row r="309" spans="1:10" ht="16.5" x14ac:dyDescent="0.3">
      <c r="A309" s="281">
        <v>3266199</v>
      </c>
      <c r="B309" s="282">
        <v>1</v>
      </c>
      <c r="C309" s="281" t="s">
        <v>542</v>
      </c>
      <c r="D309" s="281">
        <v>235.4</v>
      </c>
      <c r="E309" s="275"/>
      <c r="F309" s="275"/>
      <c r="G309" s="275"/>
      <c r="H309" s="275"/>
      <c r="I309" s="275"/>
      <c r="J309" s="275"/>
    </row>
    <row r="310" spans="1:10" ht="16.5" x14ac:dyDescent="0.3">
      <c r="A310" s="281" t="s">
        <v>543</v>
      </c>
      <c r="B310" s="282">
        <v>1</v>
      </c>
      <c r="C310" s="281" t="s">
        <v>399</v>
      </c>
      <c r="D310" s="281">
        <v>2.2000000000000002</v>
      </c>
      <c r="E310" s="275"/>
      <c r="F310" s="275"/>
      <c r="G310" s="275"/>
      <c r="H310" s="275"/>
      <c r="I310" s="275"/>
      <c r="J310" s="275"/>
    </row>
    <row r="311" spans="1:10" ht="16.5" x14ac:dyDescent="0.3">
      <c r="A311" s="281" t="s">
        <v>400</v>
      </c>
      <c r="B311" s="282">
        <v>1</v>
      </c>
      <c r="C311" s="281" t="s">
        <v>401</v>
      </c>
      <c r="D311" s="281">
        <v>18.7</v>
      </c>
      <c r="E311" s="275"/>
      <c r="F311" s="275"/>
      <c r="G311" s="275"/>
      <c r="H311" s="275"/>
      <c r="I311" s="275"/>
      <c r="J311" s="275"/>
    </row>
    <row r="312" spans="1:10" ht="16.5" x14ac:dyDescent="0.3">
      <c r="A312" s="281">
        <v>2210752</v>
      </c>
      <c r="B312" s="282">
        <v>1</v>
      </c>
      <c r="C312" s="281" t="s">
        <v>391</v>
      </c>
      <c r="D312" s="281">
        <v>0.24</v>
      </c>
      <c r="E312" s="275"/>
      <c r="F312" s="275"/>
      <c r="G312" s="275"/>
      <c r="H312" s="275"/>
      <c r="I312" s="275"/>
      <c r="J312" s="275"/>
    </row>
    <row r="313" spans="1:10" ht="16.5" x14ac:dyDescent="0.3">
      <c r="A313" s="281">
        <v>1232861</v>
      </c>
      <c r="B313" s="282">
        <v>1</v>
      </c>
      <c r="C313" s="281" t="s">
        <v>500</v>
      </c>
      <c r="D313" s="281">
        <v>2.2000000000000002</v>
      </c>
      <c r="E313" s="275"/>
      <c r="F313" s="275"/>
      <c r="G313" s="275"/>
      <c r="H313" s="275"/>
      <c r="I313" s="275"/>
      <c r="J313" s="275"/>
    </row>
    <row r="314" spans="1:10" ht="16.5" x14ac:dyDescent="0.3">
      <c r="A314" s="281">
        <v>1214705</v>
      </c>
      <c r="B314" s="282">
        <v>1</v>
      </c>
      <c r="C314" s="281" t="s">
        <v>384</v>
      </c>
      <c r="D314" s="281">
        <v>4.4000000000000004</v>
      </c>
      <c r="E314" s="275"/>
      <c r="F314" s="275"/>
      <c r="G314" s="275"/>
      <c r="H314" s="275"/>
      <c r="I314" s="275"/>
      <c r="J314" s="275"/>
    </row>
    <row r="315" spans="1:10" ht="16.5" x14ac:dyDescent="0.3">
      <c r="A315" s="281" t="s">
        <v>402</v>
      </c>
      <c r="B315" s="282">
        <v>1</v>
      </c>
      <c r="C315" s="281" t="s">
        <v>363</v>
      </c>
      <c r="D315" s="281">
        <v>145.44999999999999</v>
      </c>
      <c r="E315" s="275"/>
      <c r="F315" s="275"/>
      <c r="G315" s="275"/>
      <c r="H315" s="275"/>
      <c r="I315" s="275"/>
      <c r="J315" s="275"/>
    </row>
    <row r="316" spans="1:10" ht="16.5" x14ac:dyDescent="0.3">
      <c r="A316" s="281">
        <v>1030692</v>
      </c>
      <c r="B316" s="282">
        <v>1</v>
      </c>
      <c r="C316" s="281" t="s">
        <v>403</v>
      </c>
      <c r="D316" s="281">
        <v>5.5</v>
      </c>
      <c r="E316" s="275"/>
      <c r="F316" s="275"/>
      <c r="G316" s="275"/>
      <c r="H316" s="275"/>
      <c r="I316" s="275"/>
      <c r="J316" s="275"/>
    </row>
    <row r="317" spans="1:10" ht="16.5" x14ac:dyDescent="0.3">
      <c r="A317" s="281">
        <v>3775904</v>
      </c>
      <c r="B317" s="282">
        <v>1</v>
      </c>
      <c r="C317" s="281" t="s">
        <v>630</v>
      </c>
      <c r="D317" s="281">
        <v>22.7</v>
      </c>
      <c r="E317" s="275"/>
      <c r="F317" s="275"/>
      <c r="G317" s="275"/>
      <c r="H317" s="275"/>
      <c r="I317" s="275"/>
      <c r="J317" s="275"/>
    </row>
    <row r="318" spans="1:10" ht="16.5" x14ac:dyDescent="0.3">
      <c r="A318" s="281" t="s">
        <v>544</v>
      </c>
      <c r="B318" s="282">
        <v>1</v>
      </c>
      <c r="C318" s="281" t="s">
        <v>365</v>
      </c>
      <c r="D318" s="281">
        <v>0</v>
      </c>
      <c r="E318" s="275"/>
      <c r="F318" s="275"/>
      <c r="G318" s="275"/>
      <c r="H318" s="275"/>
      <c r="I318" s="275"/>
      <c r="J318" s="275"/>
    </row>
    <row r="319" spans="1:10" ht="16.5" x14ac:dyDescent="0.3">
      <c r="A319" s="281" t="s">
        <v>361</v>
      </c>
      <c r="B319" s="282">
        <v>1</v>
      </c>
      <c r="C319" s="281" t="s">
        <v>362</v>
      </c>
      <c r="D319" s="281">
        <v>6.29</v>
      </c>
      <c r="E319" s="275"/>
      <c r="F319" s="275"/>
      <c r="G319" s="275"/>
      <c r="H319" s="275"/>
      <c r="I319" s="275"/>
      <c r="J319" s="275"/>
    </row>
    <row r="320" spans="1:10" ht="16.5" x14ac:dyDescent="0.3">
      <c r="A320" s="281">
        <v>3810686</v>
      </c>
      <c r="B320" s="282">
        <v>1</v>
      </c>
      <c r="C320" s="281" t="s">
        <v>545</v>
      </c>
      <c r="D320" s="281">
        <v>32.57</v>
      </c>
      <c r="E320" s="275"/>
      <c r="F320" s="275"/>
      <c r="G320" s="275"/>
      <c r="H320" s="275"/>
      <c r="I320" s="275"/>
      <c r="J320" s="275"/>
    </row>
    <row r="321" spans="1:10" ht="16.5" x14ac:dyDescent="0.3">
      <c r="A321" s="281" t="s">
        <v>373</v>
      </c>
      <c r="B321" s="282">
        <v>1</v>
      </c>
      <c r="C321" s="281" t="s">
        <v>372</v>
      </c>
      <c r="D321" s="281">
        <v>0</v>
      </c>
      <c r="E321" s="275"/>
      <c r="F321" s="275"/>
      <c r="G321" s="275"/>
      <c r="H321" s="275"/>
      <c r="I321" s="275"/>
      <c r="J321" s="275"/>
    </row>
    <row r="322" spans="1:10" ht="16.5" x14ac:dyDescent="0.3">
      <c r="A322" s="281" t="s">
        <v>546</v>
      </c>
      <c r="B322" s="282">
        <v>1</v>
      </c>
      <c r="C322" s="281" t="s">
        <v>506</v>
      </c>
      <c r="D322" s="281">
        <v>0</v>
      </c>
      <c r="E322" s="275"/>
      <c r="F322" s="275"/>
      <c r="G322" s="275"/>
      <c r="H322" s="275"/>
      <c r="I322" s="275"/>
      <c r="J322" s="275"/>
    </row>
    <row r="323" spans="1:10" ht="16.5" x14ac:dyDescent="0.3">
      <c r="A323" s="281" t="s">
        <v>354</v>
      </c>
      <c r="B323" s="282">
        <v>1</v>
      </c>
      <c r="C323" s="281" t="s">
        <v>355</v>
      </c>
      <c r="D323" s="281">
        <v>0</v>
      </c>
      <c r="E323" s="275"/>
      <c r="F323" s="275"/>
      <c r="G323" s="275"/>
      <c r="H323" s="275"/>
      <c r="I323" s="275"/>
      <c r="J323" s="275"/>
    </row>
    <row r="324" spans="1:10" ht="16.5" x14ac:dyDescent="0.3">
      <c r="A324" s="281" t="s">
        <v>631</v>
      </c>
      <c r="B324" s="282">
        <v>1</v>
      </c>
      <c r="C324" s="281" t="s">
        <v>617</v>
      </c>
      <c r="D324" s="281">
        <v>0</v>
      </c>
      <c r="E324" s="275"/>
      <c r="F324" s="275"/>
      <c r="G324" s="275"/>
      <c r="H324" s="275"/>
      <c r="I324" s="275"/>
      <c r="J324" s="275"/>
    </row>
    <row r="325" spans="1:10" ht="16.5" x14ac:dyDescent="0.3">
      <c r="A325" s="281">
        <v>1219480</v>
      </c>
      <c r="B325" s="282">
        <v>1</v>
      </c>
      <c r="C325" s="281" t="s">
        <v>547</v>
      </c>
      <c r="D325" s="281">
        <v>3.86</v>
      </c>
      <c r="E325" s="275"/>
      <c r="F325" s="275"/>
      <c r="G325" s="275"/>
      <c r="H325" s="275"/>
      <c r="I325" s="275"/>
      <c r="J325" s="275"/>
    </row>
    <row r="326" spans="1:10" ht="16.5" x14ac:dyDescent="0.3">
      <c r="A326" s="281" t="s">
        <v>404</v>
      </c>
      <c r="B326" s="282">
        <v>1</v>
      </c>
      <c r="C326" s="281" t="s">
        <v>394</v>
      </c>
      <c r="D326" s="281">
        <v>0</v>
      </c>
      <c r="E326" s="275"/>
      <c r="F326" s="275"/>
      <c r="G326" s="275"/>
      <c r="H326" s="275"/>
      <c r="I326" s="275"/>
      <c r="J326" s="275"/>
    </row>
    <row r="327" spans="1:10" ht="16.5" x14ac:dyDescent="0.3">
      <c r="A327" s="281" t="s">
        <v>374</v>
      </c>
      <c r="B327" s="282">
        <v>1</v>
      </c>
      <c r="C327" s="281" t="s">
        <v>375</v>
      </c>
      <c r="D327" s="281">
        <v>0</v>
      </c>
      <c r="E327" s="275"/>
      <c r="F327" s="275"/>
      <c r="G327" s="275"/>
      <c r="H327" s="275"/>
      <c r="I327" s="275"/>
      <c r="J327" s="275"/>
    </row>
    <row r="328" spans="1:10" ht="16.5" x14ac:dyDescent="0.3">
      <c r="A328" s="281">
        <v>1453211</v>
      </c>
      <c r="B328" s="282">
        <v>1</v>
      </c>
      <c r="C328" s="281" t="s">
        <v>548</v>
      </c>
      <c r="D328" s="281">
        <v>0</v>
      </c>
      <c r="E328" s="275"/>
      <c r="F328" s="275"/>
      <c r="G328" s="275"/>
      <c r="H328" s="275"/>
      <c r="I328" s="275"/>
      <c r="J328" s="275"/>
    </row>
    <row r="329" spans="1:10" ht="16.5" x14ac:dyDescent="0.3">
      <c r="A329" s="281">
        <v>1214714</v>
      </c>
      <c r="B329" s="282">
        <v>1</v>
      </c>
      <c r="C329" s="281" t="s">
        <v>369</v>
      </c>
      <c r="D329" s="281">
        <v>0</v>
      </c>
      <c r="E329" s="275"/>
      <c r="F329" s="275"/>
      <c r="G329" s="275"/>
      <c r="H329" s="275"/>
      <c r="I329" s="275"/>
      <c r="J329" s="275"/>
    </row>
    <row r="330" spans="1:10" ht="16.5" x14ac:dyDescent="0.3">
      <c r="A330" s="281">
        <v>1214712</v>
      </c>
      <c r="B330" s="282">
        <v>1</v>
      </c>
      <c r="C330" s="281" t="s">
        <v>386</v>
      </c>
      <c r="D330" s="281">
        <v>3.38</v>
      </c>
      <c r="E330" s="275"/>
      <c r="F330" s="275"/>
      <c r="G330" s="275"/>
      <c r="H330" s="275"/>
      <c r="I330" s="275"/>
      <c r="J330" s="275"/>
    </row>
    <row r="331" spans="1:10" ht="16.5" x14ac:dyDescent="0.3">
      <c r="A331" s="281">
        <v>1214716</v>
      </c>
      <c r="B331" s="282">
        <v>1</v>
      </c>
      <c r="C331" s="281" t="s">
        <v>449</v>
      </c>
      <c r="D331" s="281">
        <v>2</v>
      </c>
      <c r="E331" s="275"/>
      <c r="F331" s="275"/>
      <c r="G331" s="275"/>
      <c r="H331" s="275"/>
      <c r="I331" s="275"/>
      <c r="J331" s="275"/>
    </row>
    <row r="332" spans="1:10" ht="16.5" x14ac:dyDescent="0.3">
      <c r="A332" s="281">
        <v>1879372</v>
      </c>
      <c r="B332" s="282">
        <v>1</v>
      </c>
      <c r="C332" s="281" t="s">
        <v>549</v>
      </c>
      <c r="D332" s="281">
        <v>4.33</v>
      </c>
      <c r="E332" s="275"/>
      <c r="F332" s="275"/>
      <c r="G332" s="275"/>
      <c r="H332" s="275"/>
      <c r="I332" s="275"/>
      <c r="J332" s="275"/>
    </row>
    <row r="333" spans="1:10" ht="16.5" x14ac:dyDescent="0.3">
      <c r="A333" s="281">
        <v>1341157</v>
      </c>
      <c r="B333" s="282">
        <v>1</v>
      </c>
      <c r="C333" s="281" t="s">
        <v>388</v>
      </c>
      <c r="D333" s="281">
        <v>2.21</v>
      </c>
      <c r="E333" s="275"/>
      <c r="F333" s="275"/>
      <c r="G333" s="275"/>
      <c r="H333" s="275"/>
      <c r="I333" s="275"/>
      <c r="J333" s="275"/>
    </row>
    <row r="334" spans="1:10" ht="16.5" x14ac:dyDescent="0.3">
      <c r="A334" s="281" t="s">
        <v>550</v>
      </c>
      <c r="B334" s="282">
        <v>1</v>
      </c>
      <c r="C334" s="281" t="s">
        <v>484</v>
      </c>
      <c r="D334" s="281">
        <v>10.67</v>
      </c>
      <c r="E334" s="275"/>
      <c r="F334" s="275"/>
      <c r="G334" s="275"/>
      <c r="H334" s="275"/>
      <c r="I334" s="275"/>
      <c r="J334" s="275"/>
    </row>
    <row r="335" spans="1:10" ht="16.5" x14ac:dyDescent="0.3">
      <c r="A335" s="281" t="s">
        <v>551</v>
      </c>
      <c r="B335" s="282">
        <v>1</v>
      </c>
      <c r="C335" s="281" t="s">
        <v>552</v>
      </c>
      <c r="D335" s="281">
        <v>6.96</v>
      </c>
      <c r="E335" s="275"/>
      <c r="F335" s="275"/>
      <c r="G335" s="275"/>
      <c r="H335" s="275"/>
      <c r="I335" s="275"/>
      <c r="J335" s="275"/>
    </row>
    <row r="336" spans="1:10" ht="16.5" x14ac:dyDescent="0.3">
      <c r="A336" s="281" t="s">
        <v>553</v>
      </c>
      <c r="B336" s="282">
        <v>1</v>
      </c>
      <c r="C336" s="281" t="s">
        <v>459</v>
      </c>
      <c r="D336" s="281">
        <v>0</v>
      </c>
      <c r="E336" s="275"/>
      <c r="F336" s="275"/>
      <c r="G336" s="275"/>
      <c r="H336" s="275"/>
      <c r="I336" s="275"/>
      <c r="J336" s="275"/>
    </row>
    <row r="337" spans="1:10" ht="16.5" x14ac:dyDescent="0.3">
      <c r="A337" s="283" t="s">
        <v>786</v>
      </c>
      <c r="B337" s="284">
        <v>621065</v>
      </c>
      <c r="C337" s="275"/>
      <c r="D337" s="275"/>
      <c r="E337" s="275"/>
      <c r="F337" s="275"/>
      <c r="G337" s="275"/>
      <c r="H337" s="275"/>
      <c r="I337" s="275"/>
      <c r="J337" s="275"/>
    </row>
    <row r="338" spans="1:10" ht="16.5" x14ac:dyDescent="0.3">
      <c r="A338" s="283" t="s">
        <v>787</v>
      </c>
      <c r="B338" s="284">
        <v>7851.25</v>
      </c>
      <c r="C338" s="275"/>
      <c r="D338" s="275"/>
      <c r="E338" s="275"/>
      <c r="F338" s="275"/>
      <c r="G338" s="275"/>
      <c r="H338" s="275"/>
      <c r="I338" s="275"/>
      <c r="J338" s="275"/>
    </row>
    <row r="339" spans="1:10" ht="16.5" x14ac:dyDescent="0.3">
      <c r="A339" s="285" t="s">
        <v>632</v>
      </c>
      <c r="B339" s="275"/>
      <c r="C339" s="275"/>
      <c r="D339" s="275"/>
      <c r="E339" s="275"/>
      <c r="F339" s="275"/>
      <c r="G339" s="275"/>
      <c r="H339" s="275"/>
      <c r="I339" s="275"/>
      <c r="J339" s="275"/>
    </row>
    <row r="340" spans="1:10" ht="16.5" x14ac:dyDescent="0.3">
      <c r="A340" s="285" t="s">
        <v>633</v>
      </c>
      <c r="B340" s="275"/>
      <c r="C340" s="275"/>
      <c r="D340" s="275"/>
      <c r="E340" s="275"/>
      <c r="F340" s="275"/>
      <c r="G340" s="275"/>
      <c r="H340" s="275"/>
      <c r="I340" s="275"/>
      <c r="J340" s="275"/>
    </row>
    <row r="341" spans="1:10" ht="16.5" x14ac:dyDescent="0.3">
      <c r="A341" s="285" t="s">
        <v>790</v>
      </c>
      <c r="B341" s="275"/>
      <c r="C341" s="275"/>
      <c r="D341" s="275"/>
      <c r="E341" s="275"/>
      <c r="F341" s="275"/>
      <c r="G341" s="275"/>
      <c r="H341" s="275"/>
      <c r="I341" s="275"/>
      <c r="J341" s="275"/>
    </row>
    <row r="342" spans="1:10" ht="18" x14ac:dyDescent="0.3">
      <c r="A342" s="287" t="s">
        <v>288</v>
      </c>
      <c r="B342" s="275"/>
      <c r="C342" s="275"/>
      <c r="D342" s="275"/>
      <c r="E342" s="275"/>
      <c r="F342" s="275"/>
      <c r="G342" s="275"/>
      <c r="H342" s="275"/>
      <c r="I342" s="275"/>
      <c r="J342" s="275"/>
    </row>
    <row r="343" spans="1:10" ht="16.5" x14ac:dyDescent="0.3">
      <c r="A343" s="274" t="s">
        <v>289</v>
      </c>
      <c r="B343" s="275"/>
      <c r="C343" s="275"/>
      <c r="D343" s="275"/>
      <c r="E343" s="275"/>
      <c r="F343" s="275"/>
      <c r="G343" s="275"/>
      <c r="H343" s="275"/>
      <c r="I343" s="275"/>
      <c r="J343" s="275"/>
    </row>
    <row r="344" spans="1:10" ht="16.5" x14ac:dyDescent="0.3">
      <c r="A344" s="288">
        <v>612707</v>
      </c>
      <c r="B344" s="275"/>
      <c r="C344" s="275"/>
      <c r="D344" s="275"/>
      <c r="E344" s="275"/>
      <c r="F344" s="275"/>
      <c r="G344" s="275"/>
      <c r="H344" s="275"/>
      <c r="I344" s="275"/>
      <c r="J344" s="275"/>
    </row>
    <row r="345" spans="1:10" ht="16.5" x14ac:dyDescent="0.3">
      <c r="A345" s="274" t="s">
        <v>290</v>
      </c>
      <c r="B345" s="275"/>
      <c r="C345" s="275"/>
      <c r="D345" s="275"/>
      <c r="E345" s="275"/>
      <c r="F345" s="275"/>
      <c r="G345" s="275"/>
      <c r="H345" s="275"/>
      <c r="I345" s="275"/>
      <c r="J345" s="275"/>
    </row>
    <row r="346" spans="1:10" ht="16.5" x14ac:dyDescent="0.3">
      <c r="A346" s="288">
        <v>8358</v>
      </c>
      <c r="B346" s="275"/>
      <c r="C346" s="275"/>
      <c r="D346" s="275"/>
      <c r="E346" s="275"/>
      <c r="F346" s="275"/>
      <c r="G346" s="275"/>
      <c r="H346" s="275"/>
      <c r="I346" s="275"/>
      <c r="J346" s="275"/>
    </row>
    <row r="347" spans="1:10" ht="16.5" x14ac:dyDescent="0.3">
      <c r="A347" s="274" t="s">
        <v>291</v>
      </c>
      <c r="B347" s="275"/>
      <c r="C347" s="275"/>
      <c r="D347" s="275"/>
      <c r="E347" s="275"/>
      <c r="F347" s="275"/>
      <c r="G347" s="275"/>
      <c r="H347" s="275"/>
      <c r="I347" s="275"/>
      <c r="J347" s="275"/>
    </row>
    <row r="348" spans="1:10" ht="16.5" x14ac:dyDescent="0.3">
      <c r="A348" s="289">
        <v>0</v>
      </c>
      <c r="B348" s="275"/>
      <c r="C348" s="275"/>
      <c r="D348" s="275"/>
      <c r="E348" s="275"/>
      <c r="F348" s="275"/>
      <c r="G348" s="275"/>
      <c r="H348" s="275"/>
      <c r="I348" s="275"/>
      <c r="J348" s="275"/>
    </row>
    <row r="349" spans="1:10" ht="16.5" x14ac:dyDescent="0.3">
      <c r="A349" s="274">
        <v>0</v>
      </c>
      <c r="B349" s="275"/>
      <c r="C349" s="275"/>
      <c r="D349" s="275"/>
      <c r="E349" s="275"/>
      <c r="F349" s="275"/>
      <c r="G349" s="275"/>
      <c r="H349" s="275"/>
      <c r="I349" s="275"/>
      <c r="J349" s="275"/>
    </row>
    <row r="350" spans="1:10" ht="16.5" x14ac:dyDescent="0.3">
      <c r="A350" s="274" t="s">
        <v>292</v>
      </c>
      <c r="B350" s="275"/>
      <c r="C350" s="275"/>
      <c r="D350" s="275"/>
      <c r="E350" s="275"/>
      <c r="F350" s="275"/>
      <c r="G350" s="275"/>
      <c r="H350" s="275"/>
      <c r="I350" s="275"/>
      <c r="J350" s="275"/>
    </row>
    <row r="351" spans="1:10" ht="16.5" x14ac:dyDescent="0.3">
      <c r="A351" s="289">
        <v>0.3</v>
      </c>
      <c r="B351" s="275"/>
      <c r="C351" s="275"/>
      <c r="D351" s="275"/>
      <c r="E351" s="275"/>
      <c r="F351" s="275"/>
      <c r="G351" s="275"/>
      <c r="H351" s="275"/>
      <c r="I351" s="275"/>
      <c r="J351" s="275"/>
    </row>
    <row r="352" spans="1:10" ht="16.5" x14ac:dyDescent="0.3">
      <c r="A352" s="288">
        <v>186319.5</v>
      </c>
      <c r="B352" s="275"/>
      <c r="C352" s="275"/>
      <c r="D352" s="275"/>
      <c r="E352" s="275"/>
      <c r="F352" s="275"/>
      <c r="G352" s="275"/>
      <c r="H352" s="275"/>
      <c r="I352" s="275"/>
      <c r="J352" s="275"/>
    </row>
    <row r="353" spans="1:10" ht="16.5" x14ac:dyDescent="0.3">
      <c r="A353" s="274" t="s">
        <v>293</v>
      </c>
      <c r="B353" s="275"/>
      <c r="C353" s="275"/>
      <c r="D353" s="275"/>
      <c r="E353" s="275"/>
      <c r="F353" s="275"/>
      <c r="G353" s="275"/>
      <c r="H353" s="275"/>
      <c r="I353" s="275"/>
      <c r="J353" s="275"/>
    </row>
    <row r="354" spans="1:10" ht="16.5" x14ac:dyDescent="0.3">
      <c r="A354" s="288">
        <v>434745.5</v>
      </c>
      <c r="B354" s="275"/>
      <c r="C354" s="275"/>
      <c r="D354" s="275"/>
      <c r="E354" s="275"/>
      <c r="F354" s="275"/>
      <c r="G354" s="275"/>
      <c r="H354" s="275"/>
      <c r="I354" s="275"/>
      <c r="J354" s="275"/>
    </row>
    <row r="355" spans="1:10" ht="18" x14ac:dyDescent="0.3">
      <c r="A355" s="287" t="s">
        <v>294</v>
      </c>
      <c r="B355" s="275"/>
      <c r="C355" s="275"/>
      <c r="D355" s="275"/>
      <c r="E355" s="275"/>
      <c r="F355" s="275"/>
      <c r="G355" s="275"/>
      <c r="H355" s="275"/>
      <c r="I355" s="275"/>
      <c r="J355" s="275"/>
    </row>
    <row r="356" spans="1:10" ht="16.5" x14ac:dyDescent="0.3">
      <c r="A356" s="290" t="s">
        <v>366</v>
      </c>
      <c r="B356" s="290" t="s">
        <v>295</v>
      </c>
      <c r="C356" s="290" t="s">
        <v>367</v>
      </c>
      <c r="D356" s="290">
        <v>1</v>
      </c>
      <c r="E356" s="275"/>
      <c r="F356" s="275"/>
      <c r="G356" s="275"/>
      <c r="H356" s="275"/>
      <c r="I356" s="275"/>
      <c r="J356" s="275"/>
    </row>
    <row r="357" spans="1:10" ht="16.5" x14ac:dyDescent="0.3">
      <c r="A357" s="274" t="s">
        <v>296</v>
      </c>
      <c r="B357" s="275"/>
      <c r="C357" s="275"/>
      <c r="D357" s="275"/>
      <c r="E357" s="275"/>
      <c r="F357" s="275"/>
      <c r="G357" s="275"/>
      <c r="H357" s="275"/>
      <c r="I357" s="275"/>
      <c r="J357" s="275"/>
    </row>
    <row r="358" spans="1:10" ht="16.5" x14ac:dyDescent="0.3">
      <c r="A358" s="288">
        <v>442596.75</v>
      </c>
      <c r="B358" s="275"/>
      <c r="C358" s="275"/>
      <c r="D358" s="275"/>
      <c r="E358" s="275"/>
      <c r="F358" s="275"/>
      <c r="G358" s="275"/>
      <c r="H358" s="275"/>
      <c r="I358" s="275"/>
      <c r="J358" s="275"/>
    </row>
    <row r="359" spans="1:10" ht="16.5" x14ac:dyDescent="0.3">
      <c r="A359" s="274" t="s">
        <v>297</v>
      </c>
      <c r="B359" s="275"/>
      <c r="C359" s="275"/>
      <c r="D359" s="275"/>
      <c r="E359" s="275"/>
      <c r="F359" s="275"/>
      <c r="G359" s="275"/>
      <c r="H359" s="275"/>
      <c r="I359" s="275"/>
      <c r="J359" s="275"/>
    </row>
    <row r="360" spans="1:10" ht="16.5" x14ac:dyDescent="0.3">
      <c r="A360" s="274">
        <v>0</v>
      </c>
      <c r="B360" s="275"/>
      <c r="C360" s="275"/>
      <c r="D360" s="275"/>
      <c r="E360" s="275"/>
      <c r="F360" s="275"/>
      <c r="G360" s="275"/>
      <c r="H360" s="275"/>
      <c r="I360" s="275"/>
      <c r="J360" s="275"/>
    </row>
    <row r="361" spans="1:10" ht="16.5" x14ac:dyDescent="0.3">
      <c r="A361" s="274" t="s">
        <v>298</v>
      </c>
      <c r="B361" s="275"/>
      <c r="C361" s="275"/>
      <c r="D361" s="275"/>
      <c r="E361" s="275"/>
      <c r="F361" s="275"/>
      <c r="G361" s="275"/>
      <c r="H361" s="275"/>
      <c r="I361" s="275"/>
      <c r="J361" s="275"/>
    </row>
    <row r="362" spans="1:10" ht="16.5" x14ac:dyDescent="0.3">
      <c r="A362" s="274">
        <v>0</v>
      </c>
      <c r="B362" s="275"/>
      <c r="C362" s="275"/>
      <c r="D362" s="275"/>
      <c r="E362" s="275"/>
      <c r="F362" s="275"/>
      <c r="G362" s="275"/>
      <c r="H362" s="275"/>
      <c r="I362" s="275"/>
      <c r="J362" s="275"/>
    </row>
    <row r="363" spans="1:10" ht="16.5" x14ac:dyDescent="0.3">
      <c r="A363" s="274" t="s">
        <v>299</v>
      </c>
      <c r="B363" s="275"/>
      <c r="C363" s="275"/>
      <c r="D363" s="275"/>
      <c r="E363" s="275"/>
      <c r="F363" s="275"/>
      <c r="G363" s="275"/>
      <c r="H363" s="275"/>
      <c r="I363" s="275"/>
      <c r="J363" s="275"/>
    </row>
    <row r="364" spans="1:10" ht="16.5" x14ac:dyDescent="0.3">
      <c r="A364" s="289">
        <v>0</v>
      </c>
      <c r="B364" s="275"/>
      <c r="C364" s="275"/>
      <c r="D364" s="275"/>
      <c r="E364" s="275"/>
      <c r="F364" s="275"/>
      <c r="G364" s="275"/>
      <c r="H364" s="275"/>
      <c r="I364" s="275"/>
      <c r="J364" s="275"/>
    </row>
    <row r="365" spans="1:10" ht="16.5" x14ac:dyDescent="0.3">
      <c r="A365" s="274">
        <v>0</v>
      </c>
      <c r="B365" s="275"/>
      <c r="C365" s="275"/>
      <c r="D365" s="275"/>
      <c r="E365" s="275"/>
      <c r="F365" s="275"/>
      <c r="G365" s="275"/>
      <c r="H365" s="275"/>
      <c r="I365" s="275"/>
      <c r="J365" s="275"/>
    </row>
    <row r="366" spans="1:10" ht="16.5" x14ac:dyDescent="0.3">
      <c r="A366" s="274" t="s">
        <v>300</v>
      </c>
      <c r="B366" s="275"/>
      <c r="C366" s="275"/>
      <c r="D366" s="275"/>
      <c r="E366" s="275"/>
      <c r="F366" s="275"/>
      <c r="G366" s="275"/>
      <c r="H366" s="275"/>
      <c r="I366" s="275"/>
      <c r="J366" s="275"/>
    </row>
    <row r="367" spans="1:10" ht="16.5" x14ac:dyDescent="0.3">
      <c r="A367" s="289">
        <v>0</v>
      </c>
      <c r="B367" s="275"/>
      <c r="C367" s="275"/>
      <c r="D367" s="275"/>
      <c r="E367" s="275"/>
      <c r="F367" s="275"/>
      <c r="G367" s="275"/>
      <c r="H367" s="275"/>
      <c r="I367" s="275"/>
      <c r="J367" s="275"/>
    </row>
    <row r="368" spans="1:10" ht="16.5" x14ac:dyDescent="0.3">
      <c r="A368" s="274">
        <v>0</v>
      </c>
      <c r="B368" s="275"/>
      <c r="C368" s="275"/>
      <c r="D368" s="275"/>
      <c r="E368" s="275"/>
      <c r="F368" s="275"/>
      <c r="G368" s="275"/>
      <c r="H368" s="275"/>
      <c r="I368" s="275"/>
      <c r="J368" s="275"/>
    </row>
    <row r="369" spans="1:10" ht="16.5" x14ac:dyDescent="0.3">
      <c r="A369" s="291" t="s">
        <v>301</v>
      </c>
      <c r="B369" s="275"/>
      <c r="C369" s="275"/>
      <c r="D369" s="275"/>
      <c r="E369" s="275"/>
      <c r="F369" s="275"/>
      <c r="G369" s="275"/>
      <c r="H369" s="275"/>
      <c r="I369" s="275"/>
      <c r="J369" s="275"/>
    </row>
    <row r="370" spans="1:10" ht="16.5" x14ac:dyDescent="0.3">
      <c r="A370" s="292"/>
      <c r="B370" s="275"/>
      <c r="C370" s="275"/>
      <c r="D370" s="275"/>
      <c r="E370" s="275"/>
      <c r="F370" s="275"/>
      <c r="G370" s="275"/>
      <c r="H370" s="275"/>
      <c r="I370" s="275"/>
      <c r="J370" s="275"/>
    </row>
    <row r="371" spans="1:10" ht="16.5" x14ac:dyDescent="0.3">
      <c r="A371" s="291" t="s">
        <v>302</v>
      </c>
      <c r="B371" s="275"/>
      <c r="C371" s="275"/>
      <c r="D371" s="275"/>
      <c r="E371" s="275"/>
      <c r="F371" s="275"/>
      <c r="G371" s="275"/>
      <c r="H371" s="275"/>
      <c r="I371" s="275"/>
      <c r="J371" s="275"/>
    </row>
    <row r="372" spans="1:10" ht="16.5" x14ac:dyDescent="0.3">
      <c r="A372" s="274" t="s">
        <v>303</v>
      </c>
      <c r="B372" s="275"/>
      <c r="C372" s="275"/>
      <c r="D372" s="275"/>
      <c r="E372" s="275"/>
      <c r="F372" s="275"/>
      <c r="G372" s="275"/>
      <c r="H372" s="275"/>
      <c r="I372" s="275"/>
      <c r="J372" s="275"/>
    </row>
    <row r="373" spans="1:10" ht="16.5" x14ac:dyDescent="0.3">
      <c r="A373" s="290" t="s">
        <v>304</v>
      </c>
      <c r="B373" s="275"/>
      <c r="C373" s="275"/>
      <c r="D373" s="275"/>
      <c r="E373" s="275"/>
      <c r="F373" s="275"/>
      <c r="G373" s="275"/>
      <c r="H373" s="275"/>
      <c r="I373" s="275"/>
      <c r="J373" s="275"/>
    </row>
    <row r="374" spans="1:10" ht="16.5" x14ac:dyDescent="0.3">
      <c r="A374" s="274" t="s">
        <v>305</v>
      </c>
      <c r="B374" s="275"/>
      <c r="C374" s="275"/>
      <c r="D374" s="275"/>
      <c r="E374" s="275"/>
      <c r="F374" s="275"/>
      <c r="G374" s="275"/>
      <c r="H374" s="275"/>
      <c r="I374" s="275"/>
      <c r="J374" s="275"/>
    </row>
    <row r="375" spans="1:10" ht="16.5" x14ac:dyDescent="0.3">
      <c r="A375" s="274">
        <v>0</v>
      </c>
      <c r="B375" s="275"/>
      <c r="C375" s="275"/>
      <c r="D375" s="275"/>
      <c r="E375" s="275"/>
      <c r="F375" s="275"/>
      <c r="G375" s="275"/>
      <c r="H375" s="275"/>
      <c r="I375" s="275"/>
      <c r="J375" s="275"/>
    </row>
    <row r="376" spans="1:10" ht="16.5" x14ac:dyDescent="0.3">
      <c r="A376" s="274" t="s">
        <v>306</v>
      </c>
      <c r="B376" s="275"/>
      <c r="C376" s="275"/>
      <c r="D376" s="275"/>
      <c r="E376" s="275"/>
      <c r="F376" s="275"/>
      <c r="G376" s="275"/>
      <c r="H376" s="275"/>
      <c r="I376" s="275"/>
      <c r="J376" s="275"/>
    </row>
    <row r="377" spans="1:10" ht="16.5" x14ac:dyDescent="0.3">
      <c r="A377" s="288">
        <v>434745.5</v>
      </c>
      <c r="B377" s="275"/>
      <c r="C377" s="275"/>
      <c r="D377" s="275"/>
      <c r="E377" s="275"/>
      <c r="F377" s="275"/>
      <c r="G377" s="275"/>
      <c r="H377" s="275"/>
      <c r="I377" s="275"/>
      <c r="J377" s="275"/>
    </row>
    <row r="378" spans="1:10" ht="16.5" x14ac:dyDescent="0.3">
      <c r="A378" s="274" t="s">
        <v>307</v>
      </c>
      <c r="B378" s="275"/>
      <c r="C378" s="275"/>
      <c r="D378" s="275"/>
      <c r="E378" s="275"/>
      <c r="F378" s="275"/>
      <c r="G378" s="275"/>
      <c r="H378" s="275"/>
      <c r="I378" s="275"/>
      <c r="J378" s="275"/>
    </row>
    <row r="379" spans="1:10" ht="16.5" x14ac:dyDescent="0.3">
      <c r="A379" s="288">
        <v>7851.25</v>
      </c>
      <c r="B379" s="275"/>
      <c r="C379" s="275"/>
      <c r="D379" s="275"/>
      <c r="E379" s="275"/>
      <c r="F379" s="275"/>
      <c r="G379" s="275"/>
      <c r="H379" s="275"/>
      <c r="I379" s="275"/>
      <c r="J379" s="275"/>
    </row>
    <row r="380" spans="1:10" ht="16.5" x14ac:dyDescent="0.3">
      <c r="A380" s="274" t="s">
        <v>308</v>
      </c>
      <c r="B380" s="275"/>
      <c r="C380" s="275"/>
      <c r="D380" s="275"/>
      <c r="E380" s="275"/>
      <c r="F380" s="275"/>
      <c r="G380" s="275"/>
      <c r="H380" s="275"/>
      <c r="I380" s="275"/>
      <c r="J380" s="275"/>
    </row>
    <row r="381" spans="1:10" ht="16.5" x14ac:dyDescent="0.3">
      <c r="A381" s="274" t="s">
        <v>309</v>
      </c>
      <c r="B381" s="275"/>
      <c r="C381" s="275"/>
      <c r="D381" s="275"/>
      <c r="E381" s="275"/>
      <c r="F381" s="275"/>
      <c r="G381" s="275"/>
      <c r="H381" s="275"/>
      <c r="I381" s="275"/>
      <c r="J381" s="275"/>
    </row>
    <row r="382" spans="1:10" ht="16.5" x14ac:dyDescent="0.3">
      <c r="A382" s="274" t="s">
        <v>310</v>
      </c>
      <c r="B382" s="275"/>
      <c r="C382" s="275"/>
      <c r="D382" s="275"/>
      <c r="E382" s="275"/>
      <c r="F382" s="275"/>
      <c r="G382" s="275"/>
      <c r="H382" s="275"/>
      <c r="I382" s="275"/>
      <c r="J382" s="275"/>
    </row>
    <row r="383" spans="1:10" ht="16.5" x14ac:dyDescent="0.3">
      <c r="A383" s="274">
        <v>0</v>
      </c>
      <c r="B383" s="275"/>
      <c r="C383" s="275"/>
      <c r="D383" s="275"/>
      <c r="E383" s="275"/>
      <c r="F383" s="275"/>
      <c r="G383" s="275"/>
      <c r="H383" s="275"/>
      <c r="I383" s="275"/>
      <c r="J383" s="275"/>
    </row>
    <row r="384" spans="1:10" ht="16.5" x14ac:dyDescent="0.3">
      <c r="A384" s="274" t="s">
        <v>311</v>
      </c>
      <c r="B384" s="275"/>
      <c r="C384" s="275"/>
      <c r="D384" s="275"/>
      <c r="E384" s="275"/>
      <c r="F384" s="275"/>
      <c r="G384" s="275"/>
      <c r="H384" s="275"/>
      <c r="I384" s="275"/>
      <c r="J384" s="275"/>
    </row>
    <row r="385" spans="1:10" ht="16.5" x14ac:dyDescent="0.3">
      <c r="A385" s="274">
        <v>0</v>
      </c>
      <c r="B385" s="275"/>
      <c r="C385" s="275"/>
      <c r="D385" s="275"/>
      <c r="E385" s="275"/>
      <c r="F385" s="275"/>
      <c r="G385" s="275"/>
      <c r="H385" s="275"/>
      <c r="I385" s="275"/>
      <c r="J385" s="275"/>
    </row>
    <row r="386" spans="1:10" ht="16.5" x14ac:dyDescent="0.3">
      <c r="A386" s="274" t="s">
        <v>312</v>
      </c>
      <c r="B386" s="275"/>
      <c r="C386" s="275"/>
      <c r="D386" s="275"/>
      <c r="E386" s="275"/>
      <c r="F386" s="275"/>
      <c r="G386" s="275"/>
      <c r="H386" s="275"/>
      <c r="I386" s="275"/>
      <c r="J386" s="275"/>
    </row>
    <row r="387" spans="1:10" ht="16.5" x14ac:dyDescent="0.3">
      <c r="A387" s="274">
        <v>0</v>
      </c>
      <c r="B387" s="275"/>
      <c r="C387" s="275"/>
      <c r="D387" s="275"/>
      <c r="E387" s="275"/>
      <c r="F387" s="275"/>
      <c r="G387" s="275"/>
      <c r="H387" s="275"/>
      <c r="I387" s="275"/>
      <c r="J387" s="275"/>
    </row>
    <row r="388" spans="1:10" ht="16.5" x14ac:dyDescent="0.3">
      <c r="A388" s="274" t="s">
        <v>313</v>
      </c>
      <c r="B388" s="275"/>
      <c r="C388" s="275"/>
      <c r="D388" s="275"/>
      <c r="E388" s="275"/>
      <c r="F388" s="275"/>
      <c r="G388" s="275"/>
      <c r="H388" s="275"/>
      <c r="I388" s="275"/>
      <c r="J388" s="275"/>
    </row>
    <row r="389" spans="1:10" ht="16.5" x14ac:dyDescent="0.3">
      <c r="A389" s="274">
        <v>0</v>
      </c>
      <c r="B389" s="275"/>
      <c r="C389" s="275"/>
      <c r="D389" s="275"/>
      <c r="E389" s="275"/>
      <c r="F389" s="275"/>
      <c r="G389" s="275"/>
      <c r="H389" s="275"/>
      <c r="I389" s="275"/>
      <c r="J389" s="275"/>
    </row>
    <row r="390" spans="1:10" ht="16.5" x14ac:dyDescent="0.3">
      <c r="A390" s="274" t="s">
        <v>376</v>
      </c>
      <c r="B390" s="275"/>
      <c r="C390" s="275"/>
      <c r="D390" s="275"/>
      <c r="E390" s="275"/>
      <c r="F390" s="275"/>
      <c r="G390" s="275"/>
      <c r="H390" s="275"/>
      <c r="I390" s="275"/>
      <c r="J390" s="275"/>
    </row>
    <row r="391" spans="1:10" ht="16.5" x14ac:dyDescent="0.3">
      <c r="A391" s="274">
        <v>0</v>
      </c>
      <c r="B391" s="275"/>
      <c r="C391" s="275"/>
      <c r="D391" s="275"/>
      <c r="E391" s="275"/>
      <c r="F391" s="275"/>
      <c r="G391" s="275"/>
      <c r="H391" s="275"/>
      <c r="I391" s="275"/>
      <c r="J391" s="275"/>
    </row>
    <row r="392" spans="1:10" ht="16.5" x14ac:dyDescent="0.3">
      <c r="A392" s="274" t="s">
        <v>554</v>
      </c>
      <c r="B392" s="275"/>
      <c r="C392" s="275"/>
      <c r="D392" s="275"/>
      <c r="E392" s="275"/>
      <c r="F392" s="275"/>
      <c r="G392" s="275"/>
      <c r="H392" s="275"/>
      <c r="I392" s="275"/>
      <c r="J392" s="275"/>
    </row>
    <row r="393" spans="1:10" ht="16.5" x14ac:dyDescent="0.3">
      <c r="A393" s="274">
        <v>0</v>
      </c>
      <c r="B393" s="275"/>
      <c r="C393" s="275"/>
      <c r="D393" s="275"/>
      <c r="E393" s="275"/>
      <c r="F393" s="275"/>
      <c r="G393" s="275"/>
      <c r="H393" s="275"/>
      <c r="I393" s="275"/>
      <c r="J393" s="275"/>
    </row>
    <row r="394" spans="1:10" ht="16.5" x14ac:dyDescent="0.3">
      <c r="A394" s="291" t="s">
        <v>314</v>
      </c>
      <c r="B394" s="275"/>
      <c r="C394" s="275"/>
      <c r="D394" s="275"/>
      <c r="E394" s="275"/>
      <c r="F394" s="275"/>
      <c r="G394" s="275"/>
      <c r="H394" s="275"/>
      <c r="I394" s="275"/>
      <c r="J394" s="275"/>
    </row>
    <row r="395" spans="1:10" ht="16.5" x14ac:dyDescent="0.3">
      <c r="A395" s="274" t="s">
        <v>788</v>
      </c>
      <c r="B395" s="275"/>
      <c r="C395" s="275"/>
      <c r="D395" s="275"/>
      <c r="E395" s="275"/>
      <c r="F395" s="275"/>
      <c r="G395" s="275"/>
      <c r="H395" s="275"/>
      <c r="I395" s="275"/>
      <c r="J395" s="275"/>
    </row>
    <row r="396" spans="1:10" ht="16.5" x14ac:dyDescent="0.3">
      <c r="A396" s="290" t="s">
        <v>315</v>
      </c>
      <c r="B396" s="275"/>
      <c r="C396" s="275"/>
      <c r="D396" s="275"/>
      <c r="E396" s="275"/>
      <c r="F396" s="275"/>
      <c r="G396" s="275"/>
      <c r="H396" s="275"/>
      <c r="I396" s="275"/>
      <c r="J396" s="275"/>
    </row>
    <row r="397" spans="1:10" ht="16.5" x14ac:dyDescent="0.3">
      <c r="A397" s="274" t="s">
        <v>316</v>
      </c>
      <c r="B397" s="275"/>
      <c r="C397" s="275"/>
      <c r="D397" s="275"/>
      <c r="E397" s="275"/>
      <c r="F397" s="275"/>
      <c r="G397" s="275"/>
      <c r="H397" s="275"/>
      <c r="I397" s="275"/>
      <c r="J397" s="275"/>
    </row>
    <row r="398" spans="1:10" ht="16.5" x14ac:dyDescent="0.3">
      <c r="A398" s="274">
        <v>0</v>
      </c>
      <c r="B398" s="275"/>
      <c r="C398" s="275"/>
      <c r="D398" s="275"/>
      <c r="E398" s="275"/>
      <c r="F398" s="275"/>
      <c r="G398" s="275"/>
      <c r="H398" s="275"/>
      <c r="I398" s="275"/>
      <c r="J398" s="275"/>
    </row>
    <row r="399" spans="1:10" ht="16.5" x14ac:dyDescent="0.3">
      <c r="A399" s="274" t="s">
        <v>317</v>
      </c>
      <c r="B399" s="275"/>
      <c r="C399" s="275"/>
      <c r="D399" s="275"/>
      <c r="E399" s="275"/>
      <c r="F399" s="275"/>
      <c r="G399" s="275"/>
      <c r="H399" s="275"/>
      <c r="I399" s="275"/>
      <c r="J399" s="275"/>
    </row>
    <row r="400" spans="1:10" ht="16.5" x14ac:dyDescent="0.3">
      <c r="A400" s="290" t="s">
        <v>318</v>
      </c>
      <c r="B400" s="275"/>
      <c r="C400" s="275"/>
      <c r="D400" s="275"/>
      <c r="E400" s="275"/>
      <c r="F400" s="275"/>
      <c r="G400" s="275"/>
      <c r="H400" s="275"/>
      <c r="I400" s="275"/>
      <c r="J400" s="275"/>
    </row>
    <row r="401" spans="1:10" ht="16.5" x14ac:dyDescent="0.3">
      <c r="A401" s="274" t="s">
        <v>319</v>
      </c>
      <c r="B401" s="275"/>
      <c r="C401" s="275"/>
      <c r="D401" s="275"/>
      <c r="E401" s="275"/>
      <c r="F401" s="275"/>
      <c r="G401" s="275"/>
      <c r="H401" s="275"/>
      <c r="I401" s="275"/>
      <c r="J401" s="275"/>
    </row>
    <row r="402" spans="1:10" ht="16.5" x14ac:dyDescent="0.3">
      <c r="A402" s="274">
        <v>0</v>
      </c>
      <c r="B402" s="275"/>
      <c r="C402" s="275"/>
      <c r="D402" s="275"/>
      <c r="E402" s="275"/>
      <c r="F402" s="275"/>
      <c r="G402" s="275"/>
      <c r="H402" s="275"/>
      <c r="I402" s="275"/>
      <c r="J402" s="275"/>
    </row>
    <row r="403" spans="1:10" ht="16.5" x14ac:dyDescent="0.3">
      <c r="A403" s="274" t="s">
        <v>320</v>
      </c>
      <c r="B403" s="275"/>
      <c r="C403" s="275"/>
      <c r="D403" s="275"/>
      <c r="E403" s="275"/>
      <c r="F403" s="275"/>
      <c r="G403" s="275"/>
      <c r="H403" s="275"/>
      <c r="I403" s="275"/>
      <c r="J403" s="275"/>
    </row>
    <row r="404" spans="1:10" ht="16.5" x14ac:dyDescent="0.3">
      <c r="A404" s="274">
        <v>0</v>
      </c>
      <c r="B404" s="275"/>
      <c r="C404" s="275"/>
      <c r="D404" s="275"/>
      <c r="E404" s="275"/>
      <c r="F404" s="275"/>
      <c r="G404" s="275"/>
      <c r="H404" s="275"/>
      <c r="I404" s="275"/>
      <c r="J404" s="275"/>
    </row>
    <row r="405" spans="1:10" ht="16.5" x14ac:dyDescent="0.3">
      <c r="A405" s="274" t="s">
        <v>321</v>
      </c>
      <c r="B405" s="275"/>
      <c r="C405" s="275"/>
      <c r="D405" s="275"/>
      <c r="E405" s="275"/>
      <c r="F405" s="275"/>
      <c r="G405" s="275"/>
      <c r="H405" s="275"/>
      <c r="I405" s="275"/>
      <c r="J405" s="275"/>
    </row>
    <row r="406" spans="1:10" ht="16.5" x14ac:dyDescent="0.3">
      <c r="A406" s="274" t="s">
        <v>789</v>
      </c>
      <c r="B406" s="275"/>
      <c r="C406" s="275"/>
      <c r="D406" s="275"/>
      <c r="E406" s="275"/>
      <c r="F406" s="275"/>
      <c r="G406" s="275"/>
      <c r="H406" s="275"/>
      <c r="I406" s="275"/>
      <c r="J406" s="275"/>
    </row>
    <row r="407" spans="1:10" ht="16.5" x14ac:dyDescent="0.3">
      <c r="A407" s="274" t="s">
        <v>323</v>
      </c>
      <c r="B407" s="275"/>
      <c r="C407" s="275"/>
      <c r="D407" s="275"/>
      <c r="E407" s="275"/>
      <c r="F407" s="275"/>
      <c r="G407" s="275"/>
      <c r="H407" s="275"/>
      <c r="I407" s="275"/>
      <c r="J407" s="275"/>
    </row>
    <row r="408" spans="1:10" ht="16.5" x14ac:dyDescent="0.3">
      <c r="A408" s="274" t="s">
        <v>322</v>
      </c>
      <c r="B408" s="275"/>
      <c r="C408" s="275"/>
      <c r="D408" s="275"/>
      <c r="E408" s="275"/>
      <c r="F408" s="275"/>
      <c r="G408" s="275"/>
      <c r="H408" s="275"/>
      <c r="I408" s="275"/>
      <c r="J408" s="275"/>
    </row>
    <row r="409" spans="1:10" ht="16.5" x14ac:dyDescent="0.3">
      <c r="A409" s="274" t="s">
        <v>324</v>
      </c>
      <c r="B409" s="275"/>
      <c r="C409" s="275"/>
      <c r="D409" s="275"/>
      <c r="E409" s="275"/>
      <c r="F409" s="275"/>
      <c r="G409" s="275"/>
      <c r="H409" s="275"/>
      <c r="I409" s="275"/>
      <c r="J409" s="275"/>
    </row>
    <row r="410" spans="1:10" ht="16.5" x14ac:dyDescent="0.3">
      <c r="A410" s="274" t="s">
        <v>789</v>
      </c>
      <c r="B410" s="275"/>
      <c r="C410" s="275"/>
      <c r="D410" s="275"/>
      <c r="E410" s="275"/>
      <c r="F410" s="275"/>
      <c r="G410" s="275"/>
      <c r="H410" s="275"/>
      <c r="I410" s="275"/>
      <c r="J410" s="275"/>
    </row>
    <row r="411" spans="1:10" ht="16.5" x14ac:dyDescent="0.3">
      <c r="A411" s="274" t="s">
        <v>325</v>
      </c>
      <c r="B411" s="275"/>
      <c r="C411" s="275"/>
      <c r="D411" s="275"/>
      <c r="E411" s="275"/>
      <c r="F411" s="275"/>
      <c r="G411" s="275"/>
      <c r="H411" s="275"/>
      <c r="I411" s="275"/>
      <c r="J411" s="275"/>
    </row>
    <row r="412" spans="1:10" ht="16.5" x14ac:dyDescent="0.3">
      <c r="A412" s="288">
        <v>442596.75</v>
      </c>
      <c r="B412" s="275"/>
      <c r="C412" s="275"/>
      <c r="D412" s="275"/>
      <c r="E412" s="275"/>
      <c r="F412" s="275"/>
      <c r="G412" s="275"/>
      <c r="H412" s="275"/>
      <c r="I412" s="275"/>
      <c r="J412" s="275"/>
    </row>
    <row r="413" spans="1:10" ht="16.5" x14ac:dyDescent="0.3">
      <c r="A413" s="274" t="s">
        <v>326</v>
      </c>
      <c r="B413" s="275"/>
      <c r="C413" s="275"/>
      <c r="D413" s="275"/>
      <c r="E413" s="275"/>
      <c r="F413" s="275"/>
      <c r="G413" s="275"/>
      <c r="H413" s="275"/>
      <c r="I413" s="275"/>
      <c r="J413" s="275"/>
    </row>
    <row r="414" spans="1:10" ht="16.5" x14ac:dyDescent="0.3">
      <c r="A414" s="274">
        <v>0</v>
      </c>
      <c r="B414" s="275"/>
      <c r="C414" s="275"/>
      <c r="D414" s="275"/>
      <c r="E414" s="275"/>
      <c r="F414" s="275"/>
      <c r="G414" s="275"/>
      <c r="H414" s="275"/>
      <c r="I414" s="275"/>
      <c r="J414" s="275"/>
    </row>
    <row r="415" spans="1:10" ht="16.5" x14ac:dyDescent="0.3">
      <c r="A415" s="274" t="s">
        <v>327</v>
      </c>
      <c r="B415" s="275"/>
      <c r="C415" s="275"/>
      <c r="D415" s="275"/>
      <c r="E415" s="275"/>
      <c r="F415" s="275"/>
      <c r="G415" s="275"/>
      <c r="H415" s="275"/>
      <c r="I415" s="275"/>
      <c r="J415" s="275"/>
    </row>
    <row r="416" spans="1:10" ht="16.5" x14ac:dyDescent="0.3">
      <c r="A416" s="288">
        <v>442596.75</v>
      </c>
      <c r="B416" s="275"/>
      <c r="C416" s="275"/>
      <c r="D416" s="275"/>
      <c r="E416" s="275"/>
      <c r="F416" s="275"/>
      <c r="G416" s="275"/>
      <c r="H416" s="275"/>
      <c r="I416" s="275"/>
      <c r="J416" s="275"/>
    </row>
    <row r="417" spans="1:10" ht="16.5" x14ac:dyDescent="0.3">
      <c r="A417" s="274" t="s">
        <v>328</v>
      </c>
      <c r="B417" s="275"/>
      <c r="C417" s="275"/>
      <c r="D417" s="275"/>
      <c r="E417" s="275"/>
      <c r="F417" s="275"/>
      <c r="G417" s="275"/>
      <c r="H417" s="275"/>
      <c r="I417" s="275"/>
      <c r="J417" s="275"/>
    </row>
    <row r="418" spans="1:10" ht="16.5" x14ac:dyDescent="0.3">
      <c r="A418" s="289">
        <v>0.1</v>
      </c>
      <c r="B418" s="275"/>
      <c r="C418" s="275"/>
      <c r="D418" s="275"/>
      <c r="E418" s="275"/>
      <c r="F418" s="275"/>
      <c r="G418" s="275"/>
      <c r="H418" s="275"/>
      <c r="I418" s="275"/>
      <c r="J418" s="275"/>
    </row>
    <row r="419" spans="1:10" ht="16.5" x14ac:dyDescent="0.3">
      <c r="A419" s="274" t="s">
        <v>329</v>
      </c>
      <c r="B419" s="275"/>
      <c r="C419" s="275"/>
      <c r="D419" s="275"/>
      <c r="E419" s="275"/>
      <c r="F419" s="275"/>
      <c r="G419" s="275"/>
      <c r="H419" s="275"/>
      <c r="I419" s="275"/>
      <c r="J419" s="275"/>
    </row>
    <row r="420" spans="1:10" ht="16.5" x14ac:dyDescent="0.3">
      <c r="A420" s="274">
        <v>1</v>
      </c>
      <c r="B420" s="275"/>
      <c r="C420" s="275"/>
      <c r="D420" s="275"/>
      <c r="E420" s="275"/>
      <c r="F420" s="275"/>
      <c r="G420" s="275"/>
      <c r="H420" s="275"/>
      <c r="I420" s="275"/>
      <c r="J420" s="275"/>
    </row>
    <row r="421" spans="1:10" ht="16.5" x14ac:dyDescent="0.3">
      <c r="A421" s="274" t="s">
        <v>330</v>
      </c>
      <c r="B421" s="275"/>
      <c r="C421" s="275"/>
      <c r="D421" s="275"/>
      <c r="E421" s="275"/>
      <c r="F421" s="275"/>
      <c r="G421" s="275"/>
      <c r="H421" s="275"/>
      <c r="I421" s="275"/>
      <c r="J421" s="275"/>
    </row>
    <row r="422" spans="1:10" ht="16.5" x14ac:dyDescent="0.3">
      <c r="A422" s="288">
        <v>491774.17</v>
      </c>
      <c r="B422" s="275"/>
      <c r="C422" s="275"/>
      <c r="D422" s="275"/>
      <c r="E422" s="275"/>
      <c r="F422" s="275"/>
      <c r="G422" s="275"/>
      <c r="H422" s="275"/>
      <c r="I422" s="275"/>
      <c r="J422" s="275"/>
    </row>
    <row r="423" spans="1:10" ht="16.5" x14ac:dyDescent="0.3">
      <c r="A423" s="274" t="s">
        <v>331</v>
      </c>
      <c r="B423" s="275"/>
      <c r="C423" s="275"/>
      <c r="D423" s="275"/>
      <c r="E423" s="275"/>
      <c r="F423" s="275"/>
      <c r="G423" s="275"/>
      <c r="H423" s="275"/>
      <c r="I423" s="275"/>
      <c r="J423" s="275"/>
    </row>
    <row r="424" spans="1:10" ht="16.5" x14ac:dyDescent="0.3">
      <c r="A424" s="274" t="s">
        <v>332</v>
      </c>
      <c r="B424" s="275"/>
      <c r="C424" s="275"/>
      <c r="D424" s="275"/>
      <c r="E424" s="275"/>
      <c r="F424" s="275"/>
      <c r="G424" s="275"/>
      <c r="H424" s="275"/>
      <c r="I424" s="275"/>
      <c r="J424" s="275"/>
    </row>
    <row r="425" spans="1:10" ht="16.5" x14ac:dyDescent="0.3">
      <c r="A425" s="274" t="s">
        <v>333</v>
      </c>
      <c r="B425" s="275"/>
      <c r="C425" s="275"/>
      <c r="D425" s="275"/>
      <c r="E425" s="275"/>
      <c r="F425" s="275"/>
      <c r="G425" s="275"/>
      <c r="H425" s="275"/>
      <c r="I425" s="275"/>
      <c r="J425" s="275"/>
    </row>
    <row r="426" spans="1:10" ht="16.5" x14ac:dyDescent="0.3">
      <c r="A426" s="288">
        <v>491774.17</v>
      </c>
      <c r="B426" s="275"/>
      <c r="C426" s="275"/>
      <c r="D426" s="275"/>
      <c r="E426" s="275"/>
      <c r="F426" s="275"/>
      <c r="G426" s="275"/>
      <c r="H426" s="275"/>
      <c r="I426" s="275"/>
      <c r="J426" s="275"/>
    </row>
    <row r="427" spans="1:10" ht="16.5" x14ac:dyDescent="0.3">
      <c r="A427" s="274" t="s">
        <v>334</v>
      </c>
      <c r="B427" s="275"/>
      <c r="C427" s="275"/>
      <c r="D427" s="275"/>
      <c r="E427" s="275"/>
      <c r="F427" s="275"/>
      <c r="G427" s="275"/>
      <c r="H427" s="275"/>
      <c r="I427" s="275"/>
      <c r="J427" s="275"/>
    </row>
    <row r="428" spans="1:10" ht="16.5" x14ac:dyDescent="0.3">
      <c r="A428" s="288">
        <v>49177.42</v>
      </c>
      <c r="B428" s="275"/>
      <c r="C428" s="275"/>
      <c r="D428" s="275"/>
      <c r="E428" s="275"/>
      <c r="F428" s="275"/>
      <c r="G428" s="275"/>
      <c r="H428" s="275"/>
      <c r="I428" s="275"/>
      <c r="J428" s="275"/>
    </row>
    <row r="429" spans="1:10" ht="16.5" x14ac:dyDescent="0.3">
      <c r="A429" s="274" t="s">
        <v>335</v>
      </c>
      <c r="B429" s="275"/>
      <c r="C429" s="275"/>
      <c r="D429" s="275"/>
      <c r="E429" s="275"/>
      <c r="F429" s="275"/>
      <c r="G429" s="275"/>
      <c r="H429" s="275"/>
      <c r="I429" s="275"/>
      <c r="J429" s="275"/>
    </row>
    <row r="430" spans="1:10" ht="16.5" x14ac:dyDescent="0.3">
      <c r="A430" s="289">
        <v>0.1</v>
      </c>
      <c r="B430" s="275"/>
      <c r="C430" s="275"/>
      <c r="D430" s="275"/>
      <c r="E430" s="275"/>
      <c r="F430" s="275"/>
      <c r="G430" s="275"/>
      <c r="H430" s="275"/>
      <c r="I430" s="275"/>
      <c r="J430" s="27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31"/>
  <sheetViews>
    <sheetView showGridLines="0" topLeftCell="A166" workbookViewId="0">
      <selection activeCell="C181" sqref="C181"/>
    </sheetView>
  </sheetViews>
  <sheetFormatPr defaultRowHeight="15" x14ac:dyDescent="0.25"/>
  <cols>
    <col min="1" max="1" width="24.7109375" style="300" customWidth="1"/>
    <col min="2" max="2" width="12.85546875" style="300" customWidth="1"/>
    <col min="3" max="3" width="42.85546875" style="300" customWidth="1"/>
    <col min="4" max="6" width="16.140625" style="300" customWidth="1"/>
    <col min="7" max="7" width="15" style="300" customWidth="1"/>
    <col min="8" max="8" width="12.7109375" style="300" customWidth="1"/>
    <col min="9" max="9" width="14" style="300" customWidth="1"/>
    <col min="10" max="10" width="15" style="300" customWidth="1"/>
    <col min="11" max="11" width="16" style="300" customWidth="1"/>
    <col min="12" max="12" width="6" style="300" customWidth="1"/>
    <col min="13" max="15" width="9.7109375" style="300" bestFit="1" customWidth="1"/>
    <col min="16" max="18" width="11" style="300" bestFit="1" customWidth="1"/>
    <col min="19" max="23" width="12" style="300" bestFit="1" customWidth="1"/>
    <col min="24" max="16384" width="9.140625" style="300"/>
  </cols>
  <sheetData>
    <row r="1" spans="1:13" ht="16.5" x14ac:dyDescent="0.3">
      <c r="A1" s="297" t="s">
        <v>248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299"/>
    </row>
    <row r="2" spans="1:13" ht="16.5" x14ac:dyDescent="0.3">
      <c r="A2" s="297">
        <v>30305267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299"/>
      <c r="M2" s="299"/>
    </row>
    <row r="3" spans="1:13" ht="16.5" x14ac:dyDescent="0.3">
      <c r="A3" s="297" t="s">
        <v>249</v>
      </c>
      <c r="B3" s="298"/>
      <c r="C3" s="298"/>
      <c r="D3" s="298"/>
      <c r="E3" s="298"/>
      <c r="F3" s="298"/>
      <c r="G3" s="298"/>
      <c r="H3" s="298"/>
      <c r="I3" s="298"/>
      <c r="J3" s="298"/>
      <c r="K3" s="299"/>
      <c r="L3" s="299"/>
      <c r="M3" s="299"/>
    </row>
    <row r="4" spans="1:13" ht="16.5" x14ac:dyDescent="0.3">
      <c r="A4" s="297" t="s">
        <v>424</v>
      </c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299"/>
      <c r="M4" s="299"/>
    </row>
    <row r="5" spans="1:13" ht="16.5" x14ac:dyDescent="0.3">
      <c r="A5" s="297" t="s">
        <v>250</v>
      </c>
      <c r="B5" s="298"/>
      <c r="C5" s="298"/>
      <c r="D5" s="298"/>
      <c r="E5" s="298"/>
      <c r="F5" s="298"/>
      <c r="G5" s="298"/>
      <c r="H5" s="298"/>
      <c r="I5" s="298"/>
      <c r="J5" s="298"/>
      <c r="K5" s="299"/>
      <c r="L5" s="299"/>
      <c r="M5" s="299"/>
    </row>
    <row r="6" spans="1:13" ht="16.5" x14ac:dyDescent="0.3">
      <c r="A6" s="297" t="s">
        <v>251</v>
      </c>
      <c r="B6" s="298"/>
      <c r="C6" s="298"/>
      <c r="D6" s="298"/>
      <c r="E6" s="298"/>
      <c r="F6" s="298"/>
      <c r="G6" s="298"/>
      <c r="H6" s="298"/>
      <c r="I6" s="298"/>
      <c r="J6" s="298"/>
      <c r="K6" s="299"/>
      <c r="L6" s="299"/>
      <c r="M6" s="299"/>
    </row>
    <row r="7" spans="1:13" ht="16.5" x14ac:dyDescent="0.3">
      <c r="A7" s="297" t="s">
        <v>656</v>
      </c>
      <c r="B7" s="298"/>
      <c r="C7" s="298"/>
      <c r="D7" s="298"/>
      <c r="E7" s="298"/>
      <c r="F7" s="298"/>
      <c r="G7" s="298"/>
      <c r="H7" s="298"/>
      <c r="I7" s="298"/>
      <c r="J7" s="298"/>
      <c r="K7" s="299"/>
      <c r="L7" s="299"/>
      <c r="M7" s="299"/>
    </row>
    <row r="8" spans="1:13" ht="16.5" x14ac:dyDescent="0.3">
      <c r="A8" s="297">
        <v>10664165</v>
      </c>
      <c r="B8" s="298"/>
      <c r="C8" s="298"/>
      <c r="D8" s="298"/>
      <c r="E8" s="298"/>
      <c r="F8" s="298"/>
      <c r="G8" s="298"/>
      <c r="H8" s="298"/>
      <c r="I8" s="298"/>
      <c r="J8" s="298"/>
      <c r="K8" s="299"/>
      <c r="L8" s="299"/>
      <c r="M8" s="299"/>
    </row>
    <row r="9" spans="1:13" ht="16.5" x14ac:dyDescent="0.3">
      <c r="A9" s="297" t="s">
        <v>252</v>
      </c>
      <c r="B9" s="298"/>
      <c r="C9" s="298"/>
      <c r="D9" s="298"/>
      <c r="E9" s="298"/>
      <c r="F9" s="298"/>
      <c r="G9" s="298"/>
      <c r="H9" s="298"/>
      <c r="I9" s="298"/>
      <c r="J9" s="298"/>
      <c r="K9" s="299"/>
      <c r="L9" s="299"/>
      <c r="M9" s="299"/>
    </row>
    <row r="10" spans="1:13" ht="16.5" x14ac:dyDescent="0.3">
      <c r="A10" s="301">
        <v>43056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9"/>
      <c r="L10" s="299"/>
      <c r="M10" s="299"/>
    </row>
    <row r="11" spans="1:13" ht="16.5" x14ac:dyDescent="0.3">
      <c r="A11" s="297" t="s">
        <v>253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  <c r="L11" s="299"/>
      <c r="M11" s="299"/>
    </row>
    <row r="12" spans="1:13" ht="16.5" x14ac:dyDescent="0.3">
      <c r="A12" s="301">
        <v>43312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9"/>
      <c r="L12" s="299"/>
      <c r="M12" s="299"/>
    </row>
    <row r="13" spans="1:13" ht="16.5" x14ac:dyDescent="0.3">
      <c r="A13" s="297" t="s">
        <v>254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9"/>
      <c r="L13" s="299"/>
      <c r="M13" s="299"/>
    </row>
    <row r="14" spans="1:13" ht="16.5" x14ac:dyDescent="0.3">
      <c r="A14" s="302">
        <v>43060.604861111111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9"/>
      <c r="L14" s="299"/>
      <c r="M14" s="299"/>
    </row>
    <row r="15" spans="1:13" ht="16.5" x14ac:dyDescent="0.3">
      <c r="A15" s="297" t="s">
        <v>255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9"/>
      <c r="L15" s="299"/>
      <c r="M15" s="299"/>
    </row>
    <row r="16" spans="1:13" ht="16.5" x14ac:dyDescent="0.3">
      <c r="A16" s="297" t="s">
        <v>256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  <c r="L16" s="299"/>
      <c r="M16" s="299"/>
    </row>
    <row r="17" spans="1:13" ht="16.5" x14ac:dyDescent="0.3">
      <c r="A17" s="297" t="s">
        <v>257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9"/>
      <c r="L17" s="299"/>
      <c r="M17" s="299"/>
    </row>
    <row r="18" spans="1:13" ht="16.5" x14ac:dyDescent="0.3">
      <c r="A18" s="297" t="s">
        <v>258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9"/>
      <c r="L18" s="299"/>
      <c r="M18" s="299"/>
    </row>
    <row r="19" spans="1:13" ht="16.5" x14ac:dyDescent="0.3">
      <c r="A19" s="297" t="s">
        <v>259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9"/>
      <c r="L19" s="299"/>
      <c r="M19" s="299"/>
    </row>
    <row r="20" spans="1:13" ht="16.5" x14ac:dyDescent="0.3">
      <c r="A20" s="297" t="s">
        <v>425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9"/>
      <c r="L20" s="299"/>
      <c r="M20" s="299"/>
    </row>
    <row r="21" spans="1:13" ht="16.5" x14ac:dyDescent="0.3">
      <c r="A21" s="297" t="s">
        <v>260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9"/>
      <c r="L21" s="299"/>
      <c r="M21" s="299"/>
    </row>
    <row r="22" spans="1:13" ht="16.5" x14ac:dyDescent="0.3">
      <c r="A22" s="297" t="s">
        <v>426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  <c r="L22" s="299"/>
      <c r="M22" s="299"/>
    </row>
    <row r="23" spans="1:13" ht="16.5" x14ac:dyDescent="0.3">
      <c r="A23" s="297" t="s">
        <v>261</v>
      </c>
      <c r="B23" s="298"/>
      <c r="C23" s="298"/>
      <c r="D23" s="298"/>
      <c r="E23" s="298"/>
      <c r="F23" s="298"/>
      <c r="G23" s="298"/>
      <c r="H23" s="298"/>
      <c r="I23" s="298"/>
      <c r="J23" s="298"/>
      <c r="K23" s="299"/>
      <c r="L23" s="299"/>
      <c r="M23" s="299"/>
    </row>
    <row r="24" spans="1:13" ht="16.5" x14ac:dyDescent="0.3">
      <c r="A24" s="297" t="s">
        <v>262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9"/>
      <c r="L24" s="299"/>
      <c r="M24" s="299"/>
    </row>
    <row r="25" spans="1:13" ht="16.5" x14ac:dyDescent="0.3">
      <c r="A25" s="301">
        <v>42901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  <c r="L25" s="299"/>
      <c r="M25" s="299"/>
    </row>
    <row r="26" spans="1:13" ht="16.5" x14ac:dyDescent="0.3">
      <c r="A26" s="297" t="s">
        <v>263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9"/>
      <c r="L26" s="299"/>
      <c r="M26" s="299"/>
    </row>
    <row r="27" spans="1:13" ht="16.5" x14ac:dyDescent="0.3">
      <c r="A27" s="301">
        <v>42961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9"/>
      <c r="L27" s="299"/>
      <c r="M27" s="299"/>
    </row>
    <row r="28" spans="1:13" ht="16.5" x14ac:dyDescent="0.3">
      <c r="A28" s="297" t="s">
        <v>264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9"/>
      <c r="L28" s="299"/>
      <c r="M28" s="299"/>
    </row>
    <row r="29" spans="1:13" ht="16.5" x14ac:dyDescent="0.3">
      <c r="A29" s="297" t="s">
        <v>265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  <c r="L29" s="299"/>
      <c r="M29" s="299"/>
    </row>
    <row r="30" spans="1:13" ht="16.5" x14ac:dyDescent="0.3">
      <c r="A30" s="297" t="s">
        <v>266</v>
      </c>
      <c r="B30" s="298"/>
      <c r="C30" s="298"/>
      <c r="D30" s="298"/>
      <c r="E30" s="298"/>
      <c r="F30" s="298"/>
      <c r="G30" s="298"/>
      <c r="H30" s="298"/>
      <c r="I30" s="298"/>
      <c r="J30" s="298"/>
      <c r="K30" s="299"/>
      <c r="L30" s="299"/>
      <c r="M30" s="299"/>
    </row>
    <row r="31" spans="1:13" ht="16.5" x14ac:dyDescent="0.3">
      <c r="A31" s="297" t="s">
        <v>267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9"/>
      <c r="L31" s="299"/>
      <c r="M31" s="299"/>
    </row>
    <row r="32" spans="1:13" ht="16.5" x14ac:dyDescent="0.3">
      <c r="A32" s="297" t="s">
        <v>268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9"/>
      <c r="L32" s="299"/>
      <c r="M32" s="299"/>
    </row>
    <row r="33" spans="1:21" ht="16.5" x14ac:dyDescent="0.3">
      <c r="A33" s="297" t="s">
        <v>269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9"/>
      <c r="L33" s="299"/>
      <c r="M33" s="299"/>
    </row>
    <row r="34" spans="1:21" ht="16.5" x14ac:dyDescent="0.3">
      <c r="A34" s="297" t="s">
        <v>270</v>
      </c>
      <c r="B34" s="298"/>
      <c r="C34" s="298"/>
      <c r="D34" s="298"/>
      <c r="E34" s="298"/>
      <c r="F34" s="298"/>
      <c r="G34" s="298"/>
      <c r="H34" s="298"/>
      <c r="I34" s="298"/>
      <c r="J34" s="298"/>
      <c r="K34" s="299"/>
      <c r="L34" s="299"/>
      <c r="M34" s="299"/>
    </row>
    <row r="35" spans="1:21" ht="16.5" x14ac:dyDescent="0.3">
      <c r="A35" s="297" t="s">
        <v>271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9"/>
      <c r="L35" s="299"/>
      <c r="M35" s="299"/>
    </row>
    <row r="36" spans="1:21" ht="16.5" x14ac:dyDescent="0.3">
      <c r="A36" s="297" t="s">
        <v>272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9"/>
      <c r="L36" s="299"/>
      <c r="M36" s="299"/>
    </row>
    <row r="37" spans="1:21" ht="16.5" x14ac:dyDescent="0.3">
      <c r="A37" s="297" t="s">
        <v>273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9"/>
      <c r="L37" s="299"/>
      <c r="M37" s="299"/>
    </row>
    <row r="38" spans="1:21" ht="16.5" x14ac:dyDescent="0.3">
      <c r="A38" s="297" t="s">
        <v>274</v>
      </c>
      <c r="B38" s="298"/>
      <c r="C38" s="298"/>
      <c r="D38" s="298"/>
      <c r="E38" s="298"/>
      <c r="F38" s="298"/>
      <c r="G38" s="298"/>
      <c r="H38" s="298"/>
      <c r="I38" s="298"/>
      <c r="J38" s="298"/>
      <c r="K38" s="303"/>
      <c r="L38" s="299"/>
      <c r="M38" s="299"/>
    </row>
    <row r="39" spans="1:21" ht="23.25" x14ac:dyDescent="0.3">
      <c r="A39" s="304" t="s">
        <v>657</v>
      </c>
      <c r="B39" s="298"/>
      <c r="C39" s="298"/>
      <c r="D39" s="298"/>
      <c r="E39" s="298"/>
      <c r="F39" s="298"/>
      <c r="G39" s="298"/>
      <c r="H39" s="298"/>
      <c r="I39" s="298"/>
      <c r="J39" s="298"/>
      <c r="K39" s="305"/>
      <c r="L39" s="305"/>
      <c r="M39" s="305"/>
      <c r="N39" s="306"/>
      <c r="O39" s="306"/>
      <c r="P39" s="307"/>
      <c r="Q39" s="308"/>
      <c r="R39" s="307"/>
      <c r="S39" s="308"/>
      <c r="T39" s="308"/>
    </row>
    <row r="40" spans="1:21" ht="16.5" x14ac:dyDescent="0.3">
      <c r="A40" s="309"/>
      <c r="B40" s="298"/>
      <c r="C40" s="298"/>
      <c r="D40" s="298"/>
      <c r="E40" s="298"/>
      <c r="F40" s="298"/>
      <c r="G40" s="298"/>
      <c r="H40" s="298"/>
      <c r="I40" s="298"/>
      <c r="J40" s="298"/>
      <c r="K40" s="305"/>
      <c r="L40" s="305"/>
      <c r="M40" s="305"/>
      <c r="N40" s="306"/>
      <c r="O40" s="306"/>
      <c r="P40" s="308"/>
      <c r="Q40" s="308"/>
      <c r="R40" s="307"/>
      <c r="S40" s="308"/>
      <c r="T40" s="308"/>
    </row>
    <row r="41" spans="1:21" ht="16.5" x14ac:dyDescent="0.3">
      <c r="A41" s="309" t="s">
        <v>658</v>
      </c>
      <c r="B41" s="298"/>
      <c r="C41" s="298"/>
      <c r="D41" s="298"/>
      <c r="E41" s="298"/>
      <c r="F41" s="298"/>
      <c r="G41" s="298"/>
      <c r="H41" s="298"/>
      <c r="I41" s="298"/>
      <c r="J41" s="298"/>
      <c r="K41" s="305"/>
      <c r="L41" s="305"/>
      <c r="M41" s="305"/>
      <c r="N41" s="306"/>
      <c r="O41" s="306"/>
      <c r="P41" s="307"/>
      <c r="Q41" s="308"/>
      <c r="R41" s="308"/>
      <c r="S41" s="308"/>
      <c r="T41" s="308"/>
    </row>
    <row r="42" spans="1:21" ht="16.5" x14ac:dyDescent="0.3">
      <c r="A42" s="309" t="s">
        <v>659</v>
      </c>
      <c r="B42" s="298"/>
      <c r="C42" s="298"/>
      <c r="D42" s="298"/>
      <c r="E42" s="298"/>
      <c r="F42" s="298"/>
      <c r="G42" s="298"/>
      <c r="H42" s="298"/>
      <c r="I42" s="298"/>
      <c r="J42" s="298"/>
      <c r="K42" s="305"/>
      <c r="L42" s="305"/>
      <c r="M42" s="305"/>
      <c r="N42" s="306"/>
      <c r="O42" s="306"/>
      <c r="P42" s="308"/>
      <c r="Q42" s="308"/>
      <c r="R42" s="307"/>
      <c r="S42" s="308"/>
      <c r="T42" s="307"/>
    </row>
    <row r="43" spans="1:21" ht="16.5" x14ac:dyDescent="0.3">
      <c r="A43" s="309" t="s">
        <v>660</v>
      </c>
      <c r="B43" s="298"/>
      <c r="C43" s="298"/>
      <c r="D43" s="298"/>
      <c r="E43" s="298"/>
      <c r="F43" s="298"/>
      <c r="G43" s="298"/>
      <c r="H43" s="298"/>
      <c r="I43" s="298"/>
      <c r="J43" s="298"/>
      <c r="K43" s="305"/>
      <c r="L43" s="305"/>
      <c r="M43" s="305"/>
      <c r="N43" s="306"/>
      <c r="O43" s="306"/>
      <c r="P43" s="307"/>
      <c r="Q43" s="308"/>
      <c r="R43" s="308"/>
      <c r="S43" s="308"/>
      <c r="T43" s="308"/>
    </row>
    <row r="44" spans="1:21" ht="16.5" x14ac:dyDescent="0.3">
      <c r="A44" s="309" t="s">
        <v>661</v>
      </c>
      <c r="B44" s="298"/>
      <c r="C44" s="298"/>
      <c r="D44" s="298"/>
      <c r="E44" s="298"/>
      <c r="F44" s="298"/>
      <c r="G44" s="298"/>
      <c r="H44" s="298"/>
      <c r="I44" s="298"/>
      <c r="J44" s="298"/>
      <c r="K44" s="305"/>
      <c r="L44" s="305"/>
      <c r="M44" s="305"/>
      <c r="N44" s="306"/>
      <c r="O44" s="306"/>
      <c r="P44" s="308"/>
      <c r="Q44" s="307"/>
      <c r="R44" s="308"/>
      <c r="S44" s="308"/>
      <c r="T44" s="308"/>
    </row>
    <row r="45" spans="1:21" ht="16.5" x14ac:dyDescent="0.3">
      <c r="A45" s="309" t="s">
        <v>662</v>
      </c>
      <c r="B45" s="298"/>
      <c r="C45" s="298"/>
      <c r="D45" s="298"/>
      <c r="E45" s="298"/>
      <c r="F45" s="298"/>
      <c r="G45" s="298"/>
      <c r="H45" s="298"/>
      <c r="I45" s="298"/>
      <c r="J45" s="298"/>
      <c r="K45" s="305"/>
      <c r="L45" s="305"/>
      <c r="M45" s="305"/>
      <c r="N45" s="306"/>
      <c r="O45" s="306"/>
      <c r="P45" s="307"/>
      <c r="Q45" s="307"/>
      <c r="R45" s="308"/>
      <c r="S45" s="308"/>
      <c r="T45" s="308"/>
      <c r="U45" s="310"/>
    </row>
    <row r="46" spans="1:21" ht="16.5" x14ac:dyDescent="0.3">
      <c r="A46" s="309" t="s">
        <v>663</v>
      </c>
      <c r="B46" s="298"/>
      <c r="C46" s="298"/>
      <c r="D46" s="298"/>
      <c r="E46" s="298"/>
      <c r="F46" s="298"/>
      <c r="G46" s="298"/>
      <c r="H46" s="298"/>
      <c r="I46" s="298"/>
      <c r="J46" s="298"/>
      <c r="K46" s="305"/>
      <c r="L46" s="305"/>
      <c r="M46" s="305"/>
      <c r="N46" s="306"/>
      <c r="O46" s="306"/>
      <c r="P46" s="308"/>
      <c r="Q46" s="308"/>
      <c r="R46" s="308"/>
      <c r="S46" s="308"/>
      <c r="T46" s="308"/>
      <c r="U46" s="306"/>
    </row>
    <row r="47" spans="1:21" ht="16.5" x14ac:dyDescent="0.3">
      <c r="A47" s="309" t="s">
        <v>664</v>
      </c>
      <c r="B47" s="298"/>
      <c r="C47" s="298"/>
      <c r="D47" s="298"/>
      <c r="E47" s="298"/>
      <c r="F47" s="298"/>
      <c r="G47" s="298"/>
      <c r="H47" s="298"/>
      <c r="I47" s="298"/>
      <c r="J47" s="298"/>
      <c r="K47" s="305"/>
      <c r="L47" s="305"/>
      <c r="M47" s="305"/>
      <c r="N47" s="306"/>
      <c r="O47" s="306"/>
      <c r="P47" s="308"/>
      <c r="Q47" s="308"/>
      <c r="R47" s="308"/>
      <c r="S47" s="308"/>
      <c r="T47" s="308"/>
    </row>
    <row r="48" spans="1:21" ht="16.5" x14ac:dyDescent="0.3">
      <c r="A48" s="309"/>
      <c r="B48" s="298"/>
      <c r="C48" s="298"/>
      <c r="D48" s="298"/>
      <c r="E48" s="298"/>
      <c r="F48" s="298"/>
      <c r="G48" s="298"/>
      <c r="H48" s="298"/>
      <c r="I48" s="298"/>
      <c r="J48" s="298"/>
      <c r="K48" s="305"/>
      <c r="L48" s="305"/>
      <c r="M48" s="305"/>
      <c r="N48" s="306"/>
      <c r="O48" s="306"/>
      <c r="P48" s="308"/>
      <c r="Q48" s="308"/>
      <c r="R48" s="308"/>
      <c r="S48" s="307"/>
      <c r="T48" s="307"/>
    </row>
    <row r="49" spans="1:21" ht="16.5" x14ac:dyDescent="0.3">
      <c r="A49" s="309"/>
      <c r="B49" s="298"/>
      <c r="C49" s="298"/>
      <c r="D49" s="298"/>
      <c r="E49" s="298"/>
      <c r="F49" s="298"/>
      <c r="G49" s="298"/>
      <c r="H49" s="298"/>
      <c r="I49" s="298"/>
      <c r="J49" s="298"/>
      <c r="K49" s="305"/>
      <c r="L49" s="305"/>
      <c r="M49" s="305"/>
      <c r="N49" s="306"/>
      <c r="O49" s="306"/>
      <c r="P49" s="307"/>
      <c r="Q49" s="308"/>
      <c r="R49" s="308"/>
      <c r="S49" s="308"/>
      <c r="T49" s="308"/>
    </row>
    <row r="50" spans="1:21" ht="16.5" x14ac:dyDescent="0.3">
      <c r="A50" s="309" t="s">
        <v>665</v>
      </c>
      <c r="B50" s="298"/>
      <c r="C50" s="298"/>
      <c r="D50" s="298"/>
      <c r="E50" s="298"/>
      <c r="F50" s="298"/>
      <c r="G50" s="298"/>
      <c r="H50" s="298"/>
      <c r="I50" s="298"/>
      <c r="J50" s="298"/>
      <c r="K50" s="305"/>
      <c r="L50" s="305"/>
      <c r="M50" s="305"/>
      <c r="N50" s="306"/>
      <c r="O50" s="306"/>
      <c r="P50" s="308"/>
      <c r="R50" s="308"/>
      <c r="S50" s="308"/>
      <c r="T50" s="308"/>
    </row>
    <row r="51" spans="1:21" ht="16.5" x14ac:dyDescent="0.3">
      <c r="A51" s="309" t="s">
        <v>666</v>
      </c>
      <c r="B51" s="298"/>
      <c r="C51" s="298"/>
      <c r="D51" s="298"/>
      <c r="E51" s="298"/>
      <c r="F51" s="298"/>
      <c r="G51" s="298"/>
      <c r="H51" s="298"/>
      <c r="I51" s="298"/>
      <c r="J51" s="298"/>
      <c r="K51" s="305"/>
      <c r="L51" s="305"/>
      <c r="M51" s="305"/>
      <c r="N51" s="306"/>
      <c r="O51" s="306"/>
      <c r="P51" s="308"/>
      <c r="R51" s="308"/>
      <c r="S51" s="308"/>
      <c r="T51" s="308"/>
    </row>
    <row r="52" spans="1:21" ht="16.5" x14ac:dyDescent="0.3">
      <c r="A52" s="309" t="s">
        <v>667</v>
      </c>
      <c r="B52" s="298"/>
      <c r="C52" s="298"/>
      <c r="D52" s="298"/>
      <c r="E52" s="298"/>
      <c r="F52" s="298"/>
      <c r="G52" s="298"/>
      <c r="H52" s="298"/>
      <c r="I52" s="298"/>
      <c r="J52" s="298"/>
      <c r="K52" s="305"/>
      <c r="L52" s="305"/>
      <c r="M52" s="305"/>
      <c r="N52" s="306"/>
      <c r="O52" s="306"/>
      <c r="P52" s="308"/>
      <c r="R52" s="308"/>
      <c r="S52" s="308"/>
      <c r="T52" s="307"/>
    </row>
    <row r="53" spans="1:21" ht="16.5" x14ac:dyDescent="0.3">
      <c r="A53" s="309" t="s">
        <v>668</v>
      </c>
      <c r="B53" s="298"/>
      <c r="C53" s="298"/>
      <c r="D53" s="298"/>
      <c r="E53" s="298"/>
      <c r="F53" s="298"/>
      <c r="G53" s="298"/>
      <c r="H53" s="298"/>
      <c r="I53" s="298"/>
      <c r="J53" s="298"/>
      <c r="K53" s="305"/>
      <c r="L53" s="305"/>
      <c r="M53" s="305"/>
      <c r="N53" s="306"/>
      <c r="O53" s="306"/>
      <c r="P53" s="307"/>
      <c r="R53" s="308"/>
      <c r="T53" s="308"/>
      <c r="U53" s="310"/>
    </row>
    <row r="54" spans="1:21" ht="16.5" x14ac:dyDescent="0.3">
      <c r="A54" s="309"/>
      <c r="B54" s="298"/>
      <c r="C54" s="298"/>
      <c r="D54" s="298"/>
      <c r="E54" s="298"/>
      <c r="F54" s="298"/>
      <c r="G54" s="298"/>
      <c r="H54" s="298"/>
      <c r="I54" s="298"/>
      <c r="J54" s="298"/>
      <c r="K54" s="305"/>
      <c r="L54" s="305"/>
      <c r="M54" s="305"/>
      <c r="N54" s="306"/>
      <c r="O54" s="306"/>
      <c r="P54" s="308"/>
      <c r="R54" s="308"/>
      <c r="T54" s="308"/>
    </row>
    <row r="55" spans="1:21" ht="16.5" x14ac:dyDescent="0.3">
      <c r="A55" s="309" t="s">
        <v>669</v>
      </c>
      <c r="B55" s="298"/>
      <c r="C55" s="298"/>
      <c r="D55" s="298"/>
      <c r="E55" s="298"/>
      <c r="F55" s="298"/>
      <c r="G55" s="298"/>
      <c r="H55" s="298"/>
      <c r="I55" s="298"/>
      <c r="J55" s="298"/>
      <c r="K55" s="305"/>
      <c r="L55" s="305"/>
      <c r="M55" s="305"/>
      <c r="N55" s="306"/>
      <c r="O55" s="306"/>
      <c r="P55" s="308"/>
      <c r="R55" s="307"/>
    </row>
    <row r="56" spans="1:21" ht="16.5" x14ac:dyDescent="0.3">
      <c r="A56" s="309" t="s">
        <v>670</v>
      </c>
      <c r="B56" s="298"/>
      <c r="C56" s="298"/>
      <c r="D56" s="298"/>
      <c r="E56" s="298"/>
      <c r="F56" s="298"/>
      <c r="G56" s="298"/>
      <c r="H56" s="298"/>
      <c r="I56" s="298"/>
      <c r="J56" s="298"/>
      <c r="K56" s="305"/>
      <c r="L56" s="305"/>
      <c r="M56" s="305"/>
      <c r="N56" s="306"/>
      <c r="O56" s="306"/>
      <c r="P56" s="307"/>
    </row>
    <row r="57" spans="1:21" ht="16.5" x14ac:dyDescent="0.3">
      <c r="A57" s="309"/>
      <c r="B57" s="298"/>
      <c r="C57" s="298"/>
      <c r="D57" s="298"/>
      <c r="E57" s="298"/>
      <c r="F57" s="298"/>
      <c r="G57" s="298"/>
      <c r="H57" s="298"/>
      <c r="I57" s="298"/>
      <c r="J57" s="298"/>
      <c r="K57" s="305"/>
      <c r="L57" s="305"/>
      <c r="M57" s="305"/>
      <c r="N57" s="306"/>
      <c r="O57" s="306"/>
      <c r="P57" s="308"/>
      <c r="Q57" s="308"/>
      <c r="R57" s="308"/>
      <c r="S57" s="308"/>
      <c r="T57" s="308"/>
      <c r="U57" s="310"/>
    </row>
    <row r="58" spans="1:21" ht="16.5" x14ac:dyDescent="0.3">
      <c r="A58" s="309" t="s">
        <v>671</v>
      </c>
      <c r="B58" s="298"/>
      <c r="C58" s="298"/>
      <c r="D58" s="298"/>
      <c r="E58" s="298"/>
      <c r="F58" s="298"/>
      <c r="G58" s="298"/>
      <c r="H58" s="298"/>
      <c r="I58" s="298"/>
      <c r="J58" s="298"/>
      <c r="K58" s="305"/>
      <c r="L58" s="305"/>
      <c r="M58" s="305"/>
      <c r="N58" s="306"/>
      <c r="O58" s="306"/>
      <c r="P58" s="308"/>
      <c r="Q58" s="307"/>
      <c r="R58" s="308"/>
      <c r="S58" s="307"/>
      <c r="T58" s="308"/>
      <c r="U58" s="306"/>
    </row>
    <row r="59" spans="1:21" ht="16.5" x14ac:dyDescent="0.3">
      <c r="A59" s="309" t="s">
        <v>672</v>
      </c>
      <c r="B59" s="298"/>
      <c r="C59" s="298"/>
      <c r="D59" s="298"/>
      <c r="E59" s="298"/>
      <c r="F59" s="298"/>
      <c r="G59" s="298"/>
      <c r="H59" s="298"/>
      <c r="I59" s="298"/>
      <c r="J59" s="298"/>
      <c r="K59" s="305"/>
      <c r="L59" s="305"/>
      <c r="M59" s="305"/>
      <c r="N59" s="306"/>
      <c r="O59" s="306"/>
      <c r="P59" s="308"/>
      <c r="Q59" s="308"/>
      <c r="R59" s="308"/>
      <c r="S59" s="308"/>
      <c r="T59" s="308"/>
      <c r="U59" s="306"/>
    </row>
    <row r="60" spans="1:21" ht="16.5" x14ac:dyDescent="0.3">
      <c r="A60" s="309"/>
      <c r="B60" s="298"/>
      <c r="C60" s="298"/>
      <c r="D60" s="298"/>
      <c r="E60" s="298"/>
      <c r="F60" s="298"/>
      <c r="G60" s="298"/>
      <c r="H60" s="298"/>
      <c r="I60" s="298"/>
      <c r="J60" s="298"/>
      <c r="K60" s="305"/>
      <c r="L60" s="305"/>
      <c r="M60" s="305"/>
      <c r="N60" s="306"/>
      <c r="O60" s="306"/>
      <c r="P60" s="308"/>
    </row>
    <row r="61" spans="1:21" ht="16.5" x14ac:dyDescent="0.3">
      <c r="A61" s="309" t="s">
        <v>673</v>
      </c>
      <c r="B61" s="298"/>
      <c r="C61" s="298"/>
      <c r="D61" s="298"/>
      <c r="E61" s="298"/>
      <c r="F61" s="298"/>
      <c r="G61" s="298"/>
      <c r="H61" s="298"/>
      <c r="I61" s="298"/>
      <c r="J61" s="298"/>
      <c r="K61" s="305"/>
      <c r="L61" s="305"/>
      <c r="M61" s="305"/>
      <c r="N61" s="306"/>
      <c r="O61" s="306"/>
      <c r="P61" s="308"/>
    </row>
    <row r="62" spans="1:21" ht="16.5" x14ac:dyDescent="0.3">
      <c r="A62" s="309" t="s">
        <v>674</v>
      </c>
      <c r="B62" s="298"/>
      <c r="C62" s="298"/>
      <c r="D62" s="298"/>
      <c r="E62" s="298"/>
      <c r="F62" s="298"/>
      <c r="G62" s="298"/>
      <c r="H62" s="298"/>
      <c r="I62" s="298"/>
      <c r="J62" s="298"/>
      <c r="K62" s="305"/>
      <c r="L62" s="305"/>
      <c r="M62" s="305"/>
    </row>
    <row r="63" spans="1:21" ht="16.5" x14ac:dyDescent="0.3">
      <c r="A63" s="309" t="s">
        <v>675</v>
      </c>
      <c r="B63" s="298"/>
      <c r="C63" s="298"/>
      <c r="D63" s="298"/>
      <c r="E63" s="298"/>
      <c r="F63" s="298"/>
      <c r="G63" s="298"/>
      <c r="H63" s="298"/>
      <c r="I63" s="298"/>
      <c r="J63" s="298"/>
      <c r="K63" s="305"/>
      <c r="L63" s="305"/>
      <c r="M63" s="305"/>
      <c r="N63" s="311"/>
      <c r="O63" s="311"/>
      <c r="P63" s="312"/>
      <c r="Q63" s="312"/>
      <c r="R63" s="312"/>
      <c r="S63" s="312"/>
      <c r="T63" s="312"/>
      <c r="U63" s="311"/>
    </row>
    <row r="64" spans="1:21" ht="16.5" x14ac:dyDescent="0.3">
      <c r="A64" s="309" t="s">
        <v>676</v>
      </c>
      <c r="B64" s="298"/>
      <c r="C64" s="298"/>
      <c r="D64" s="298"/>
      <c r="E64" s="298"/>
      <c r="F64" s="298"/>
      <c r="G64" s="298"/>
      <c r="H64" s="298"/>
      <c r="I64" s="298"/>
      <c r="J64" s="298"/>
      <c r="K64" s="305"/>
      <c r="L64" s="305"/>
      <c r="M64" s="305"/>
      <c r="N64" s="306"/>
      <c r="O64" s="306"/>
      <c r="P64" s="308"/>
      <c r="Q64" s="308"/>
      <c r="R64" s="307"/>
      <c r="S64" s="308"/>
      <c r="T64" s="308"/>
    </row>
    <row r="65" spans="1:21" ht="16.5" x14ac:dyDescent="0.3">
      <c r="A65" s="309" t="s">
        <v>677</v>
      </c>
      <c r="B65" s="298"/>
      <c r="C65" s="298"/>
      <c r="D65" s="298"/>
      <c r="E65" s="298"/>
      <c r="F65" s="298"/>
      <c r="G65" s="298"/>
      <c r="H65" s="298"/>
      <c r="I65" s="298"/>
      <c r="J65" s="298"/>
      <c r="K65" s="305"/>
      <c r="L65" s="305"/>
      <c r="M65" s="305"/>
      <c r="N65" s="306"/>
      <c r="O65" s="306"/>
      <c r="P65" s="307"/>
      <c r="Q65" s="307"/>
      <c r="R65" s="308"/>
      <c r="S65" s="307"/>
      <c r="T65" s="308"/>
    </row>
    <row r="66" spans="1:21" ht="16.5" x14ac:dyDescent="0.3">
      <c r="A66" s="309" t="s">
        <v>678</v>
      </c>
      <c r="B66" s="298"/>
      <c r="C66" s="298"/>
      <c r="D66" s="298"/>
      <c r="E66" s="298"/>
      <c r="F66" s="298"/>
      <c r="G66" s="298"/>
      <c r="H66" s="298"/>
      <c r="I66" s="298"/>
      <c r="J66" s="298"/>
      <c r="K66" s="305"/>
      <c r="L66" s="305"/>
      <c r="M66" s="305"/>
      <c r="N66" s="306"/>
      <c r="O66" s="306"/>
      <c r="P66" s="307"/>
      <c r="Q66" s="307"/>
      <c r="R66" s="308"/>
      <c r="S66" s="308"/>
      <c r="T66" s="308"/>
    </row>
    <row r="67" spans="1:21" ht="16.5" x14ac:dyDescent="0.3">
      <c r="A67" s="309" t="s">
        <v>679</v>
      </c>
      <c r="B67" s="298"/>
      <c r="C67" s="298"/>
      <c r="D67" s="298"/>
      <c r="E67" s="298"/>
      <c r="F67" s="298"/>
      <c r="G67" s="298"/>
      <c r="H67" s="298"/>
      <c r="I67" s="298"/>
      <c r="J67" s="298"/>
      <c r="K67" s="305"/>
      <c r="L67" s="305"/>
      <c r="M67" s="305"/>
      <c r="N67" s="306"/>
      <c r="O67" s="306"/>
      <c r="P67" s="308"/>
      <c r="Q67" s="308"/>
      <c r="R67" s="308"/>
      <c r="S67" s="308"/>
      <c r="T67" s="308"/>
    </row>
    <row r="68" spans="1:21" ht="16.5" x14ac:dyDescent="0.3">
      <c r="A68" s="309" t="s">
        <v>680</v>
      </c>
      <c r="B68" s="298"/>
      <c r="C68" s="298"/>
      <c r="D68" s="298"/>
      <c r="E68" s="298"/>
      <c r="F68" s="298"/>
      <c r="G68" s="298"/>
      <c r="H68" s="298"/>
      <c r="I68" s="298"/>
      <c r="J68" s="298"/>
      <c r="K68" s="305"/>
      <c r="L68" s="305"/>
      <c r="M68" s="305"/>
      <c r="N68" s="306"/>
      <c r="O68" s="306"/>
      <c r="P68" s="308"/>
      <c r="Q68" s="308"/>
      <c r="R68" s="308"/>
      <c r="S68" s="308"/>
      <c r="T68" s="308"/>
      <c r="U68" s="306"/>
    </row>
    <row r="69" spans="1:21" ht="16.5" x14ac:dyDescent="0.3">
      <c r="A69" s="309"/>
      <c r="B69" s="298"/>
      <c r="C69" s="298"/>
      <c r="D69" s="298"/>
      <c r="E69" s="298"/>
      <c r="F69" s="298"/>
      <c r="G69" s="298"/>
      <c r="H69" s="298"/>
      <c r="I69" s="298"/>
      <c r="J69" s="298"/>
      <c r="K69" s="305"/>
      <c r="L69" s="305"/>
      <c r="M69" s="305"/>
      <c r="N69" s="306"/>
    </row>
    <row r="70" spans="1:21" ht="16.5" x14ac:dyDescent="0.3">
      <c r="A70" s="309" t="s">
        <v>681</v>
      </c>
      <c r="B70" s="298"/>
      <c r="C70" s="298"/>
      <c r="D70" s="298"/>
      <c r="E70" s="298"/>
      <c r="F70" s="298"/>
      <c r="G70" s="298"/>
      <c r="H70" s="298"/>
      <c r="I70" s="298"/>
      <c r="J70" s="298"/>
      <c r="K70" s="305"/>
      <c r="L70" s="305"/>
      <c r="M70" s="305"/>
      <c r="N70" s="306"/>
      <c r="O70" s="306"/>
      <c r="P70" s="308"/>
      <c r="Q70" s="308"/>
      <c r="R70" s="308"/>
      <c r="S70" s="308"/>
      <c r="T70" s="308"/>
      <c r="U70" s="306"/>
    </row>
    <row r="71" spans="1:21" ht="16.5" x14ac:dyDescent="0.3">
      <c r="A71" s="309" t="s">
        <v>682</v>
      </c>
      <c r="B71" s="298"/>
      <c r="C71" s="298"/>
      <c r="D71" s="298"/>
      <c r="E71" s="298"/>
      <c r="F71" s="298"/>
      <c r="G71" s="298"/>
      <c r="H71" s="298"/>
      <c r="I71" s="298"/>
      <c r="J71" s="298"/>
      <c r="K71" s="305"/>
      <c r="L71" s="305"/>
      <c r="M71" s="305"/>
      <c r="N71" s="306"/>
      <c r="O71" s="306"/>
      <c r="P71" s="308"/>
      <c r="Q71" s="308"/>
      <c r="R71" s="308"/>
      <c r="S71" s="308"/>
      <c r="T71" s="308"/>
    </row>
    <row r="72" spans="1:21" ht="16.5" x14ac:dyDescent="0.3">
      <c r="A72" s="309" t="s">
        <v>683</v>
      </c>
      <c r="B72" s="298"/>
      <c r="C72" s="298"/>
      <c r="D72" s="298"/>
      <c r="E72" s="298"/>
      <c r="F72" s="298"/>
      <c r="G72" s="298"/>
      <c r="H72" s="298"/>
      <c r="I72" s="298"/>
      <c r="J72" s="298"/>
      <c r="K72" s="305"/>
      <c r="L72" s="305"/>
      <c r="M72" s="313"/>
      <c r="N72" s="306"/>
      <c r="O72" s="306"/>
      <c r="P72" s="308"/>
    </row>
    <row r="73" spans="1:21" ht="16.5" x14ac:dyDescent="0.3">
      <c r="A73" s="309"/>
      <c r="B73" s="298"/>
      <c r="C73" s="298"/>
      <c r="D73" s="298"/>
      <c r="E73" s="298"/>
      <c r="F73" s="298"/>
      <c r="G73" s="298"/>
      <c r="H73" s="298"/>
      <c r="I73" s="298"/>
      <c r="J73" s="298"/>
      <c r="K73" s="305"/>
      <c r="L73" s="305"/>
      <c r="M73" s="305"/>
      <c r="N73" s="306"/>
      <c r="O73" s="306"/>
      <c r="P73" s="307"/>
      <c r="Q73" s="308"/>
      <c r="R73" s="308"/>
      <c r="S73" s="308"/>
      <c r="T73" s="308"/>
      <c r="U73" s="306"/>
    </row>
    <row r="74" spans="1:21" ht="16.5" x14ac:dyDescent="0.3">
      <c r="A74" s="309"/>
      <c r="B74" s="298"/>
      <c r="C74" s="298"/>
      <c r="D74" s="298"/>
      <c r="E74" s="298"/>
      <c r="F74" s="298"/>
      <c r="G74" s="298"/>
      <c r="H74" s="298"/>
      <c r="I74" s="298"/>
      <c r="J74" s="298"/>
      <c r="K74" s="305"/>
      <c r="L74" s="305"/>
      <c r="M74" s="305"/>
      <c r="N74" s="306"/>
      <c r="O74" s="306"/>
      <c r="P74" s="308"/>
      <c r="Q74" s="308"/>
      <c r="R74" s="308"/>
      <c r="S74" s="308"/>
      <c r="T74" s="308"/>
      <c r="U74" s="306"/>
    </row>
    <row r="75" spans="1:21" ht="16.5" x14ac:dyDescent="0.3">
      <c r="A75" s="309" t="s">
        <v>684</v>
      </c>
      <c r="B75" s="298"/>
      <c r="C75" s="298"/>
      <c r="D75" s="298"/>
      <c r="E75" s="298"/>
      <c r="F75" s="298"/>
      <c r="G75" s="298"/>
      <c r="H75" s="298"/>
      <c r="I75" s="298"/>
      <c r="J75" s="298"/>
      <c r="K75" s="305"/>
      <c r="L75" s="305"/>
      <c r="M75" s="305"/>
      <c r="N75" s="306"/>
      <c r="O75" s="306"/>
      <c r="P75" s="308"/>
      <c r="Q75" s="308"/>
      <c r="R75" s="308"/>
      <c r="S75" s="308"/>
      <c r="T75" s="308"/>
    </row>
    <row r="76" spans="1:21" ht="16.5" x14ac:dyDescent="0.3">
      <c r="A76" s="309" t="s">
        <v>685</v>
      </c>
      <c r="B76" s="298"/>
      <c r="C76" s="298"/>
      <c r="D76" s="298"/>
      <c r="E76" s="298"/>
      <c r="F76" s="298"/>
      <c r="G76" s="298"/>
      <c r="H76" s="298"/>
      <c r="I76" s="298"/>
      <c r="J76" s="298"/>
      <c r="K76" s="305"/>
      <c r="L76" s="305"/>
      <c r="M76" s="305"/>
      <c r="N76" s="306"/>
      <c r="O76" s="306"/>
      <c r="P76" s="308"/>
      <c r="Q76" s="308"/>
      <c r="R76" s="308"/>
      <c r="S76" s="308"/>
      <c r="T76" s="308"/>
      <c r="U76" s="306"/>
    </row>
    <row r="77" spans="1:21" ht="16.5" x14ac:dyDescent="0.3">
      <c r="A77" s="309" t="s">
        <v>686</v>
      </c>
      <c r="B77" s="298"/>
      <c r="C77" s="298"/>
      <c r="D77" s="298"/>
      <c r="E77" s="298"/>
      <c r="F77" s="298"/>
      <c r="G77" s="298"/>
      <c r="H77" s="298"/>
      <c r="I77" s="298"/>
      <c r="J77" s="298"/>
      <c r="K77" s="305"/>
      <c r="L77" s="305"/>
      <c r="M77" s="305"/>
      <c r="N77" s="306"/>
      <c r="O77" s="306"/>
      <c r="P77" s="308"/>
      <c r="Q77" s="308"/>
      <c r="R77" s="308"/>
      <c r="S77" s="308"/>
      <c r="T77" s="308"/>
      <c r="U77" s="306"/>
    </row>
    <row r="78" spans="1:21" ht="16.5" x14ac:dyDescent="0.3">
      <c r="A78" s="309" t="s">
        <v>687</v>
      </c>
      <c r="B78" s="298"/>
      <c r="C78" s="298"/>
      <c r="D78" s="298"/>
      <c r="E78" s="298"/>
      <c r="F78" s="298"/>
      <c r="G78" s="298"/>
      <c r="H78" s="298"/>
      <c r="I78" s="298"/>
      <c r="J78" s="298"/>
      <c r="K78" s="305"/>
      <c r="L78" s="305"/>
      <c r="M78" s="305"/>
      <c r="N78" s="306"/>
      <c r="O78" s="306"/>
      <c r="P78" s="308"/>
      <c r="Q78" s="308"/>
      <c r="R78" s="308"/>
      <c r="S78" s="308"/>
      <c r="T78" s="308"/>
      <c r="U78" s="306"/>
    </row>
    <row r="79" spans="1:21" ht="16.5" x14ac:dyDescent="0.3">
      <c r="A79" s="309" t="s">
        <v>688</v>
      </c>
      <c r="B79" s="298"/>
      <c r="C79" s="298"/>
      <c r="D79" s="298"/>
      <c r="E79" s="298"/>
      <c r="F79" s="298"/>
      <c r="G79" s="298"/>
      <c r="H79" s="298"/>
      <c r="I79" s="298"/>
      <c r="J79" s="298"/>
      <c r="K79" s="305"/>
      <c r="L79" s="305"/>
      <c r="M79" s="305"/>
      <c r="N79" s="306"/>
      <c r="O79" s="306"/>
      <c r="P79" s="308"/>
      <c r="Q79" s="308"/>
      <c r="R79" s="308"/>
      <c r="S79" s="308"/>
      <c r="T79" s="308"/>
    </row>
    <row r="80" spans="1:21" ht="16.5" x14ac:dyDescent="0.3">
      <c r="A80" s="309" t="s">
        <v>689</v>
      </c>
      <c r="B80" s="298"/>
      <c r="C80" s="298"/>
      <c r="D80" s="298"/>
      <c r="E80" s="298"/>
      <c r="F80" s="298"/>
      <c r="G80" s="298"/>
      <c r="H80" s="298"/>
      <c r="I80" s="298"/>
      <c r="J80" s="298"/>
      <c r="K80" s="305"/>
      <c r="L80" s="305"/>
      <c r="M80" s="305"/>
      <c r="N80" s="306"/>
      <c r="O80" s="306"/>
      <c r="P80" s="308"/>
    </row>
    <row r="81" spans="1:20" ht="16.5" x14ac:dyDescent="0.3">
      <c r="A81" s="309" t="s">
        <v>690</v>
      </c>
      <c r="B81" s="298"/>
      <c r="C81" s="298"/>
      <c r="D81" s="298"/>
      <c r="E81" s="298"/>
      <c r="F81" s="298"/>
      <c r="G81" s="298"/>
      <c r="H81" s="298"/>
      <c r="I81" s="298"/>
      <c r="J81" s="298"/>
      <c r="K81" s="305"/>
      <c r="L81" s="305"/>
      <c r="M81" s="299"/>
      <c r="N81" s="306"/>
      <c r="O81" s="306"/>
      <c r="P81" s="308"/>
    </row>
    <row r="82" spans="1:20" ht="16.5" x14ac:dyDescent="0.3">
      <c r="A82" s="309" t="s">
        <v>691</v>
      </c>
      <c r="B82" s="298"/>
      <c r="C82" s="298"/>
      <c r="D82" s="298"/>
      <c r="E82" s="298"/>
      <c r="F82" s="298"/>
      <c r="G82" s="298"/>
      <c r="H82" s="298"/>
      <c r="I82" s="298"/>
      <c r="J82" s="298"/>
      <c r="K82" s="305"/>
      <c r="L82" s="305"/>
      <c r="M82" s="314"/>
      <c r="N82" s="306"/>
      <c r="O82" s="306"/>
      <c r="P82" s="307"/>
    </row>
    <row r="83" spans="1:20" ht="16.5" x14ac:dyDescent="0.3">
      <c r="A83" s="309" t="s">
        <v>692</v>
      </c>
      <c r="B83" s="298"/>
      <c r="C83" s="298"/>
      <c r="D83" s="298"/>
      <c r="E83" s="298"/>
      <c r="F83" s="298"/>
      <c r="G83" s="298"/>
      <c r="H83" s="298"/>
      <c r="I83" s="298"/>
      <c r="J83" s="298"/>
      <c r="K83" s="305"/>
      <c r="L83" s="299"/>
      <c r="M83" s="314"/>
      <c r="N83" s="306"/>
      <c r="O83" s="315"/>
    </row>
    <row r="84" spans="1:20" ht="16.5" x14ac:dyDescent="0.3">
      <c r="A84" s="309" t="s">
        <v>693</v>
      </c>
      <c r="B84" s="298"/>
      <c r="C84" s="298"/>
      <c r="D84" s="298"/>
      <c r="E84" s="298"/>
      <c r="F84" s="298"/>
      <c r="G84" s="298"/>
      <c r="H84" s="298"/>
      <c r="I84" s="298"/>
      <c r="J84" s="298"/>
      <c r="K84" s="305"/>
      <c r="L84" s="313"/>
      <c r="M84" s="314"/>
      <c r="O84" s="316"/>
    </row>
    <row r="85" spans="1:20" ht="16.5" x14ac:dyDescent="0.3">
      <c r="A85" s="309" t="s">
        <v>694</v>
      </c>
      <c r="B85" s="298"/>
      <c r="C85" s="298"/>
      <c r="D85" s="298"/>
      <c r="E85" s="298"/>
      <c r="F85" s="298"/>
      <c r="G85" s="298"/>
      <c r="H85" s="298"/>
      <c r="I85" s="298"/>
      <c r="J85" s="298"/>
      <c r="K85" s="305"/>
      <c r="L85" s="314"/>
      <c r="M85" s="314"/>
      <c r="N85" s="315"/>
      <c r="O85" s="316"/>
    </row>
    <row r="86" spans="1:20" ht="23.25" x14ac:dyDescent="0.3">
      <c r="A86" s="304" t="s">
        <v>275</v>
      </c>
      <c r="B86" s="298"/>
      <c r="C86" s="298"/>
      <c r="D86" s="298"/>
      <c r="E86" s="298"/>
      <c r="F86" s="298"/>
      <c r="G86" s="298"/>
      <c r="H86" s="298"/>
      <c r="I86" s="298"/>
      <c r="J86" s="298"/>
      <c r="K86" s="305"/>
      <c r="L86" s="314"/>
      <c r="M86" s="314"/>
      <c r="N86" s="316"/>
      <c r="O86" s="316"/>
    </row>
    <row r="87" spans="1:20" ht="16.5" x14ac:dyDescent="0.3">
      <c r="A87" s="317" t="s">
        <v>276</v>
      </c>
      <c r="B87" s="318" t="s">
        <v>277</v>
      </c>
      <c r="C87" s="317" t="s">
        <v>70</v>
      </c>
      <c r="D87" s="319" t="s">
        <v>279</v>
      </c>
      <c r="E87" s="318" t="s">
        <v>278</v>
      </c>
      <c r="F87" s="319" t="s">
        <v>280</v>
      </c>
      <c r="G87" s="298"/>
      <c r="H87" s="298"/>
      <c r="J87" s="318"/>
      <c r="K87" s="305"/>
      <c r="L87" s="314"/>
      <c r="M87" s="314"/>
      <c r="N87" s="316"/>
      <c r="O87" s="316"/>
    </row>
    <row r="88" spans="1:20" ht="16.5" x14ac:dyDescent="0.3">
      <c r="A88" s="309" t="s">
        <v>427</v>
      </c>
      <c r="B88" s="320">
        <v>1</v>
      </c>
      <c r="C88" s="309" t="s">
        <v>352</v>
      </c>
      <c r="D88" s="321">
        <v>0</v>
      </c>
      <c r="E88" s="320" t="s">
        <v>247</v>
      </c>
      <c r="F88" s="321">
        <v>0</v>
      </c>
      <c r="G88" s="298"/>
      <c r="H88" s="298"/>
      <c r="J88" s="320"/>
      <c r="K88" s="305"/>
      <c r="L88" s="314"/>
      <c r="M88" s="314"/>
      <c r="N88" s="316"/>
      <c r="O88" s="316"/>
    </row>
    <row r="89" spans="1:20" ht="16.5" x14ac:dyDescent="0.3">
      <c r="A89" s="309" t="s">
        <v>428</v>
      </c>
      <c r="B89" s="320">
        <v>1</v>
      </c>
      <c r="C89" s="309" t="s">
        <v>429</v>
      </c>
      <c r="D89" s="321">
        <v>0</v>
      </c>
      <c r="E89" s="320" t="s">
        <v>245</v>
      </c>
      <c r="F89" s="321">
        <v>0</v>
      </c>
      <c r="G89" s="298"/>
      <c r="H89" s="298"/>
      <c r="J89" s="320"/>
      <c r="K89" s="305"/>
      <c r="L89" s="314"/>
      <c r="M89" s="314"/>
      <c r="N89" s="316"/>
      <c r="O89" s="316"/>
    </row>
    <row r="90" spans="1:20" ht="16.5" x14ac:dyDescent="0.3">
      <c r="A90" s="309" t="s">
        <v>430</v>
      </c>
      <c r="B90" s="320">
        <v>1</v>
      </c>
      <c r="C90" s="309" t="s">
        <v>431</v>
      </c>
      <c r="D90" s="321">
        <v>0</v>
      </c>
      <c r="E90" s="320" t="s">
        <v>245</v>
      </c>
      <c r="F90" s="321">
        <v>0</v>
      </c>
      <c r="G90" s="298"/>
      <c r="H90" s="298"/>
      <c r="J90" s="320"/>
      <c r="K90" s="305"/>
      <c r="L90" s="314"/>
      <c r="M90" s="314"/>
      <c r="N90" s="316"/>
      <c r="O90" s="316"/>
    </row>
    <row r="91" spans="1:20" ht="16.5" x14ac:dyDescent="0.3">
      <c r="A91" s="309" t="s">
        <v>432</v>
      </c>
      <c r="B91" s="320">
        <v>1</v>
      </c>
      <c r="C91" s="309" t="s">
        <v>433</v>
      </c>
      <c r="D91" s="321">
        <v>0</v>
      </c>
      <c r="E91" s="320" t="s">
        <v>245</v>
      </c>
      <c r="F91" s="321">
        <v>0</v>
      </c>
      <c r="G91" s="298"/>
      <c r="H91" s="298"/>
      <c r="J91" s="320"/>
      <c r="K91" s="305"/>
      <c r="L91" s="314"/>
      <c r="M91" s="314"/>
      <c r="N91" s="316"/>
      <c r="O91" s="316"/>
    </row>
    <row r="92" spans="1:20" ht="16.5" x14ac:dyDescent="0.3">
      <c r="A92" s="309" t="s">
        <v>602</v>
      </c>
      <c r="B92" s="320">
        <v>1</v>
      </c>
      <c r="C92" s="309" t="s">
        <v>601</v>
      </c>
      <c r="D92" s="321">
        <v>0</v>
      </c>
      <c r="E92" s="320" t="s">
        <v>245</v>
      </c>
      <c r="F92" s="321">
        <v>0</v>
      </c>
      <c r="G92" s="298"/>
      <c r="H92" s="298"/>
      <c r="J92" s="320"/>
      <c r="K92" s="305"/>
      <c r="L92" s="299"/>
      <c r="M92" s="299"/>
    </row>
    <row r="93" spans="1:20" ht="16.5" x14ac:dyDescent="0.3">
      <c r="A93" s="309" t="s">
        <v>603</v>
      </c>
      <c r="B93" s="320">
        <v>1</v>
      </c>
      <c r="C93" s="309" t="s">
        <v>604</v>
      </c>
      <c r="D93" s="321">
        <v>421150</v>
      </c>
      <c r="E93" s="320" t="s">
        <v>245</v>
      </c>
      <c r="F93" s="322">
        <v>421150</v>
      </c>
      <c r="G93" s="298"/>
      <c r="H93" s="298"/>
      <c r="J93" s="320"/>
      <c r="K93" s="305"/>
      <c r="L93" s="314"/>
      <c r="M93" s="314"/>
      <c r="N93" s="316"/>
      <c r="O93" s="316"/>
    </row>
    <row r="94" spans="1:20" ht="16.5" x14ac:dyDescent="0.3">
      <c r="A94" s="309" t="s">
        <v>434</v>
      </c>
      <c r="B94" s="320">
        <v>1</v>
      </c>
      <c r="C94" s="309" t="s">
        <v>435</v>
      </c>
      <c r="D94" s="321">
        <v>0</v>
      </c>
      <c r="E94" s="320" t="s">
        <v>247</v>
      </c>
      <c r="F94" s="321">
        <v>0</v>
      </c>
      <c r="G94" s="298"/>
      <c r="H94" s="298"/>
      <c r="J94" s="320"/>
      <c r="K94" s="305"/>
      <c r="L94" s="299"/>
      <c r="M94" s="299"/>
    </row>
    <row r="95" spans="1:20" ht="16.5" x14ac:dyDescent="0.3">
      <c r="A95" s="309" t="s">
        <v>246</v>
      </c>
      <c r="B95" s="320">
        <v>1</v>
      </c>
      <c r="C95" s="309" t="s">
        <v>436</v>
      </c>
      <c r="D95" s="321">
        <v>0</v>
      </c>
      <c r="E95" s="320" t="s">
        <v>247</v>
      </c>
      <c r="F95" s="321">
        <v>0</v>
      </c>
      <c r="G95" s="298"/>
      <c r="H95" s="298"/>
      <c r="J95" s="320"/>
      <c r="K95" s="305"/>
      <c r="L95" s="305"/>
      <c r="M95" s="305"/>
      <c r="N95" s="306"/>
      <c r="O95" s="306"/>
      <c r="P95" s="308"/>
      <c r="Q95" s="308"/>
      <c r="R95" s="308"/>
      <c r="S95" s="308"/>
      <c r="T95" s="308"/>
    </row>
    <row r="96" spans="1:20" ht="16.5" x14ac:dyDescent="0.3">
      <c r="A96" s="309" t="s">
        <v>349</v>
      </c>
      <c r="B96" s="320">
        <v>1</v>
      </c>
      <c r="C96" s="309" t="s">
        <v>350</v>
      </c>
      <c r="D96" s="321">
        <v>0</v>
      </c>
      <c r="E96" s="320" t="s">
        <v>247</v>
      </c>
      <c r="F96" s="321">
        <v>0</v>
      </c>
      <c r="G96" s="298"/>
      <c r="H96" s="298"/>
      <c r="J96" s="320"/>
      <c r="K96" s="305"/>
      <c r="L96" s="314"/>
      <c r="M96" s="314"/>
      <c r="N96" s="316"/>
      <c r="O96" s="316"/>
    </row>
    <row r="97" spans="1:21" ht="16.5" x14ac:dyDescent="0.3">
      <c r="A97" s="309" t="s">
        <v>345</v>
      </c>
      <c r="B97" s="320">
        <v>1</v>
      </c>
      <c r="C97" s="309" t="s">
        <v>343</v>
      </c>
      <c r="D97" s="321">
        <v>0</v>
      </c>
      <c r="E97" s="320" t="s">
        <v>245</v>
      </c>
      <c r="F97" s="321">
        <v>0</v>
      </c>
      <c r="G97" s="298"/>
      <c r="H97" s="298"/>
      <c r="J97" s="320"/>
      <c r="K97" s="305"/>
      <c r="L97" s="303"/>
      <c r="M97" s="303"/>
    </row>
    <row r="98" spans="1:21" ht="16.5" x14ac:dyDescent="0.3">
      <c r="A98" s="309" t="s">
        <v>437</v>
      </c>
      <c r="B98" s="320">
        <v>1</v>
      </c>
      <c r="C98" s="309" t="s">
        <v>438</v>
      </c>
      <c r="D98" s="321">
        <v>0</v>
      </c>
      <c r="E98" s="320" t="s">
        <v>245</v>
      </c>
      <c r="F98" s="321">
        <v>0</v>
      </c>
      <c r="G98" s="298"/>
      <c r="H98" s="298"/>
      <c r="J98" s="320"/>
      <c r="K98" s="305"/>
      <c r="L98" s="305"/>
      <c r="M98" s="305"/>
      <c r="N98" s="306"/>
      <c r="O98" s="306"/>
      <c r="P98" s="308"/>
      <c r="Q98" s="308"/>
      <c r="R98" s="308"/>
      <c r="S98" s="308"/>
      <c r="T98" s="308"/>
      <c r="U98" s="306"/>
    </row>
    <row r="99" spans="1:21" ht="16.5" x14ac:dyDescent="0.3">
      <c r="A99" s="309" t="s">
        <v>344</v>
      </c>
      <c r="B99" s="320">
        <v>1</v>
      </c>
      <c r="C99" s="309" t="s">
        <v>439</v>
      </c>
      <c r="D99" s="321">
        <v>0</v>
      </c>
      <c r="E99" s="320" t="s">
        <v>247</v>
      </c>
      <c r="F99" s="321">
        <v>0</v>
      </c>
      <c r="G99" s="298"/>
      <c r="H99" s="298"/>
      <c r="J99" s="320"/>
      <c r="K99" s="305"/>
      <c r="L99" s="314"/>
      <c r="M99" s="314"/>
      <c r="N99" s="316"/>
      <c r="O99" s="316"/>
    </row>
    <row r="100" spans="1:21" ht="16.5" x14ac:dyDescent="0.3">
      <c r="A100" s="309" t="s">
        <v>440</v>
      </c>
      <c r="B100" s="320">
        <v>1</v>
      </c>
      <c r="C100" s="309" t="s">
        <v>441</v>
      </c>
      <c r="D100" s="321">
        <v>0</v>
      </c>
      <c r="E100" s="320" t="s">
        <v>247</v>
      </c>
      <c r="F100" s="321">
        <v>0</v>
      </c>
      <c r="G100" s="298"/>
      <c r="H100" s="298"/>
      <c r="J100" s="320"/>
      <c r="K100" s="305"/>
      <c r="L100" s="305"/>
      <c r="M100" s="305"/>
      <c r="N100" s="306"/>
      <c r="O100" s="306"/>
      <c r="P100" s="307"/>
      <c r="Q100" s="308"/>
      <c r="R100" s="308"/>
      <c r="S100" s="308"/>
      <c r="T100" s="308"/>
    </row>
    <row r="101" spans="1:21" ht="16.5" x14ac:dyDescent="0.3">
      <c r="A101" s="309" t="s">
        <v>442</v>
      </c>
      <c r="B101" s="320">
        <v>1</v>
      </c>
      <c r="C101" s="309" t="s">
        <v>443</v>
      </c>
      <c r="D101" s="321">
        <v>127788</v>
      </c>
      <c r="E101" s="320" t="s">
        <v>245</v>
      </c>
      <c r="F101" s="322">
        <v>127788</v>
      </c>
      <c r="G101" s="298"/>
      <c r="H101" s="298"/>
      <c r="J101" s="320"/>
      <c r="K101" s="305"/>
      <c r="L101" s="305"/>
      <c r="M101" s="305"/>
      <c r="N101" s="306"/>
      <c r="O101" s="306"/>
      <c r="P101" s="308"/>
      <c r="Q101" s="308"/>
      <c r="R101" s="307"/>
      <c r="S101" s="307"/>
      <c r="T101" s="308"/>
      <c r="U101" s="310"/>
    </row>
    <row r="102" spans="1:21" ht="16.5" x14ac:dyDescent="0.3">
      <c r="A102" s="309" t="s">
        <v>444</v>
      </c>
      <c r="B102" s="320">
        <v>1</v>
      </c>
      <c r="C102" s="309" t="s">
        <v>445</v>
      </c>
      <c r="D102" s="321">
        <v>8894</v>
      </c>
      <c r="E102" s="320" t="s">
        <v>245</v>
      </c>
      <c r="F102" s="322">
        <v>8894</v>
      </c>
      <c r="G102" s="298"/>
      <c r="H102" s="298"/>
      <c r="J102" s="320"/>
      <c r="K102" s="305"/>
      <c r="L102" s="305"/>
      <c r="M102" s="305"/>
      <c r="N102" s="306"/>
      <c r="O102" s="306"/>
      <c r="P102" s="308"/>
      <c r="Q102" s="308"/>
      <c r="R102" s="308"/>
      <c r="S102" s="308"/>
      <c r="T102" s="308"/>
      <c r="U102" s="306"/>
    </row>
    <row r="103" spans="1:21" ht="16.5" x14ac:dyDescent="0.3">
      <c r="A103" s="309" t="s">
        <v>368</v>
      </c>
      <c r="B103" s="320">
        <v>1</v>
      </c>
      <c r="C103" s="309" t="s">
        <v>369</v>
      </c>
      <c r="D103" s="321">
        <v>0</v>
      </c>
      <c r="E103" s="320" t="s">
        <v>245</v>
      </c>
      <c r="F103" s="321">
        <v>0</v>
      </c>
      <c r="G103" s="298"/>
      <c r="H103" s="298"/>
      <c r="J103" s="320"/>
      <c r="K103" s="305"/>
      <c r="L103" s="305"/>
      <c r="M103" s="305"/>
      <c r="N103" s="306"/>
      <c r="O103" s="306"/>
      <c r="P103" s="308"/>
      <c r="Q103" s="308"/>
      <c r="R103" s="308"/>
      <c r="S103" s="308"/>
      <c r="T103" s="308"/>
    </row>
    <row r="104" spans="1:21" ht="16.5" x14ac:dyDescent="0.3">
      <c r="A104" s="309" t="s">
        <v>385</v>
      </c>
      <c r="B104" s="320">
        <v>1</v>
      </c>
      <c r="C104" s="309" t="s">
        <v>386</v>
      </c>
      <c r="D104" s="321">
        <v>203</v>
      </c>
      <c r="E104" s="320" t="s">
        <v>245</v>
      </c>
      <c r="F104" s="321">
        <v>203</v>
      </c>
      <c r="G104" s="298"/>
      <c r="H104" s="298"/>
      <c r="J104" s="320"/>
      <c r="K104" s="305"/>
      <c r="L104" s="305"/>
      <c r="M104" s="305"/>
      <c r="N104" s="306"/>
      <c r="O104" s="306"/>
      <c r="P104" s="307"/>
      <c r="Q104" s="308"/>
      <c r="R104" s="308"/>
      <c r="S104" s="308"/>
      <c r="T104" s="307"/>
      <c r="U104" s="306"/>
    </row>
    <row r="105" spans="1:21" ht="16.5" x14ac:dyDescent="0.3">
      <c r="A105" s="309" t="s">
        <v>446</v>
      </c>
      <c r="B105" s="320">
        <v>1</v>
      </c>
      <c r="C105" s="309" t="s">
        <v>447</v>
      </c>
      <c r="D105" s="321">
        <v>0</v>
      </c>
      <c r="E105" s="320" t="s">
        <v>245</v>
      </c>
      <c r="F105" s="321">
        <v>0</v>
      </c>
      <c r="G105" s="298"/>
      <c r="H105" s="298"/>
      <c r="J105" s="320"/>
      <c r="K105" s="305"/>
      <c r="L105" s="305"/>
      <c r="M105" s="305"/>
      <c r="N105" s="306"/>
      <c r="O105" s="306"/>
      <c r="P105" s="308"/>
      <c r="Q105" s="307"/>
      <c r="R105" s="307"/>
      <c r="S105" s="308"/>
      <c r="T105" s="308"/>
    </row>
    <row r="106" spans="1:21" ht="16.5" x14ac:dyDescent="0.3">
      <c r="A106" s="309" t="s">
        <v>448</v>
      </c>
      <c r="B106" s="320">
        <v>1</v>
      </c>
      <c r="C106" s="309" t="s">
        <v>449</v>
      </c>
      <c r="D106" s="321">
        <v>929</v>
      </c>
      <c r="E106" s="320" t="s">
        <v>245</v>
      </c>
      <c r="F106" s="321">
        <v>929</v>
      </c>
      <c r="G106" s="298"/>
      <c r="H106" s="298"/>
      <c r="J106" s="320"/>
      <c r="K106" s="305"/>
      <c r="L106" s="305"/>
      <c r="M106" s="305"/>
      <c r="N106" s="306"/>
      <c r="O106" s="306"/>
      <c r="P106" s="308"/>
      <c r="Q106" s="308"/>
      <c r="R106" s="307"/>
    </row>
    <row r="107" spans="1:21" ht="16.5" x14ac:dyDescent="0.3">
      <c r="A107" s="309" t="s">
        <v>450</v>
      </c>
      <c r="B107" s="320">
        <v>1</v>
      </c>
      <c r="C107" s="309" t="s">
        <v>451</v>
      </c>
      <c r="D107" s="321">
        <v>615</v>
      </c>
      <c r="E107" s="320" t="s">
        <v>245</v>
      </c>
      <c r="F107" s="321">
        <v>615</v>
      </c>
      <c r="G107" s="298"/>
      <c r="H107" s="298"/>
      <c r="J107" s="320"/>
      <c r="K107" s="305"/>
      <c r="L107" s="314"/>
      <c r="M107" s="314"/>
      <c r="N107" s="316"/>
      <c r="O107" s="316"/>
    </row>
    <row r="108" spans="1:21" ht="16.5" x14ac:dyDescent="0.3">
      <c r="A108" s="309" t="s">
        <v>452</v>
      </c>
      <c r="B108" s="320">
        <v>1</v>
      </c>
      <c r="C108" s="309" t="s">
        <v>453</v>
      </c>
      <c r="D108" s="321">
        <v>1940</v>
      </c>
      <c r="E108" s="320" t="s">
        <v>245</v>
      </c>
      <c r="F108" s="322">
        <v>1940</v>
      </c>
      <c r="G108" s="298"/>
      <c r="H108" s="298"/>
      <c r="J108" s="320"/>
      <c r="K108" s="305"/>
      <c r="L108" s="314"/>
      <c r="M108" s="314"/>
      <c r="N108" s="316"/>
      <c r="O108" s="316"/>
    </row>
    <row r="109" spans="1:21" ht="16.5" x14ac:dyDescent="0.3">
      <c r="A109" s="309" t="s">
        <v>605</v>
      </c>
      <c r="B109" s="320">
        <v>1</v>
      </c>
      <c r="C109" s="309" t="s">
        <v>606</v>
      </c>
      <c r="D109" s="321">
        <v>3803</v>
      </c>
      <c r="E109" s="320" t="s">
        <v>245</v>
      </c>
      <c r="F109" s="322">
        <v>3803</v>
      </c>
      <c r="G109" s="298"/>
      <c r="H109" s="298"/>
      <c r="J109" s="320"/>
      <c r="K109" s="305"/>
      <c r="L109" s="314"/>
      <c r="M109" s="314"/>
      <c r="N109" s="316"/>
      <c r="O109" s="316"/>
    </row>
    <row r="110" spans="1:21" ht="16.5" x14ac:dyDescent="0.3">
      <c r="A110" s="309" t="s">
        <v>607</v>
      </c>
      <c r="B110" s="320">
        <v>1</v>
      </c>
      <c r="C110" s="309" t="s">
        <v>397</v>
      </c>
      <c r="D110" s="321">
        <v>214</v>
      </c>
      <c r="E110" s="320" t="s">
        <v>245</v>
      </c>
      <c r="F110" s="321">
        <v>214</v>
      </c>
      <c r="G110" s="298"/>
      <c r="H110" s="298"/>
      <c r="J110" s="320"/>
      <c r="K110" s="305"/>
      <c r="L110" s="314"/>
      <c r="M110" s="314"/>
      <c r="N110" s="316"/>
      <c r="O110" s="316"/>
    </row>
    <row r="111" spans="1:21" ht="16.5" x14ac:dyDescent="0.3">
      <c r="A111" s="309" t="s">
        <v>608</v>
      </c>
      <c r="B111" s="320">
        <v>1</v>
      </c>
      <c r="C111" s="309" t="s">
        <v>609</v>
      </c>
      <c r="D111" s="321">
        <v>1959</v>
      </c>
      <c r="E111" s="320" t="s">
        <v>245</v>
      </c>
      <c r="F111" s="322">
        <v>1959</v>
      </c>
      <c r="G111" s="298"/>
      <c r="H111" s="298"/>
      <c r="J111" s="320"/>
      <c r="K111" s="305"/>
      <c r="L111" s="314"/>
      <c r="M111" s="314"/>
      <c r="N111" s="316"/>
      <c r="O111" s="316"/>
    </row>
    <row r="112" spans="1:21" ht="16.5" x14ac:dyDescent="0.3">
      <c r="A112" s="309" t="s">
        <v>454</v>
      </c>
      <c r="B112" s="320">
        <v>1</v>
      </c>
      <c r="C112" s="309" t="s">
        <v>455</v>
      </c>
      <c r="D112" s="321">
        <v>164</v>
      </c>
      <c r="E112" s="320" t="s">
        <v>245</v>
      </c>
      <c r="F112" s="321">
        <v>164</v>
      </c>
      <c r="G112" s="298"/>
      <c r="H112" s="298"/>
      <c r="J112" s="320"/>
      <c r="K112" s="305"/>
      <c r="L112" s="314"/>
      <c r="M112" s="314"/>
      <c r="N112" s="316"/>
      <c r="O112" s="316"/>
    </row>
    <row r="113" spans="1:15" ht="16.5" x14ac:dyDescent="0.3">
      <c r="A113" s="309" t="s">
        <v>456</v>
      </c>
      <c r="B113" s="320">
        <v>1</v>
      </c>
      <c r="C113" s="309" t="s">
        <v>457</v>
      </c>
      <c r="D113" s="321">
        <v>287</v>
      </c>
      <c r="E113" s="320" t="s">
        <v>245</v>
      </c>
      <c r="F113" s="321">
        <v>287</v>
      </c>
      <c r="G113" s="298"/>
      <c r="H113" s="298"/>
      <c r="J113" s="320"/>
      <c r="K113" s="305"/>
      <c r="L113" s="314"/>
      <c r="M113" s="314"/>
      <c r="N113" s="316"/>
      <c r="O113" s="316"/>
    </row>
    <row r="114" spans="1:15" ht="16.5" x14ac:dyDescent="0.3">
      <c r="A114" s="309" t="s">
        <v>380</v>
      </c>
      <c r="B114" s="320">
        <v>1</v>
      </c>
      <c r="C114" s="309" t="s">
        <v>381</v>
      </c>
      <c r="D114" s="321">
        <v>552</v>
      </c>
      <c r="E114" s="320" t="s">
        <v>245</v>
      </c>
      <c r="F114" s="321">
        <v>552</v>
      </c>
      <c r="G114" s="298"/>
      <c r="H114" s="298"/>
      <c r="J114" s="320"/>
      <c r="K114" s="299"/>
      <c r="L114" s="314"/>
      <c r="M114" s="314"/>
      <c r="N114" s="316"/>
      <c r="O114" s="316"/>
    </row>
    <row r="115" spans="1:15" ht="16.5" x14ac:dyDescent="0.3">
      <c r="A115" s="309" t="s">
        <v>458</v>
      </c>
      <c r="B115" s="320">
        <v>1</v>
      </c>
      <c r="C115" s="309" t="s">
        <v>459</v>
      </c>
      <c r="D115" s="321">
        <v>556</v>
      </c>
      <c r="E115" s="320" t="s">
        <v>245</v>
      </c>
      <c r="F115" s="321">
        <v>556</v>
      </c>
      <c r="G115" s="298"/>
      <c r="H115" s="298"/>
      <c r="J115" s="320"/>
      <c r="K115" s="313"/>
      <c r="L115" s="314"/>
      <c r="M115" s="314"/>
      <c r="N115" s="316"/>
      <c r="O115" s="316"/>
    </row>
    <row r="116" spans="1:15" ht="16.5" x14ac:dyDescent="0.3">
      <c r="A116" s="309" t="s">
        <v>460</v>
      </c>
      <c r="B116" s="320">
        <v>1</v>
      </c>
      <c r="C116" s="309" t="s">
        <v>461</v>
      </c>
      <c r="D116" s="321">
        <v>294</v>
      </c>
      <c r="E116" s="320" t="s">
        <v>245</v>
      </c>
      <c r="F116" s="321">
        <v>294</v>
      </c>
      <c r="G116" s="298"/>
      <c r="H116" s="298"/>
      <c r="J116" s="320"/>
      <c r="K116" s="314"/>
      <c r="L116" s="314"/>
      <c r="M116" s="314"/>
      <c r="N116" s="316"/>
      <c r="O116" s="316"/>
    </row>
    <row r="117" spans="1:15" ht="16.5" x14ac:dyDescent="0.3">
      <c r="A117" s="309" t="s">
        <v>462</v>
      </c>
      <c r="B117" s="320">
        <v>1</v>
      </c>
      <c r="C117" s="309" t="s">
        <v>463</v>
      </c>
      <c r="D117" s="321">
        <v>471</v>
      </c>
      <c r="E117" s="320" t="s">
        <v>245</v>
      </c>
      <c r="F117" s="321">
        <v>471</v>
      </c>
      <c r="G117" s="298"/>
      <c r="H117" s="298"/>
      <c r="J117" s="320"/>
      <c r="K117" s="314"/>
      <c r="L117" s="314"/>
      <c r="M117" s="314"/>
      <c r="N117" s="316"/>
      <c r="O117" s="316"/>
    </row>
    <row r="118" spans="1:15" ht="16.5" x14ac:dyDescent="0.3">
      <c r="A118" s="309" t="s">
        <v>464</v>
      </c>
      <c r="B118" s="320">
        <v>1</v>
      </c>
      <c r="C118" s="309" t="s">
        <v>465</v>
      </c>
      <c r="D118" s="321">
        <v>4997</v>
      </c>
      <c r="E118" s="320" t="s">
        <v>245</v>
      </c>
      <c r="F118" s="322">
        <v>4997</v>
      </c>
      <c r="G118" s="298"/>
      <c r="H118" s="298"/>
      <c r="J118" s="320"/>
      <c r="K118" s="314"/>
      <c r="L118" s="314"/>
      <c r="M118" s="314"/>
      <c r="N118" s="316"/>
      <c r="O118" s="316"/>
    </row>
    <row r="119" spans="1:15" ht="16.5" x14ac:dyDescent="0.3">
      <c r="A119" s="309" t="s">
        <v>634</v>
      </c>
      <c r="B119" s="320">
        <v>1</v>
      </c>
      <c r="C119" s="309" t="s">
        <v>635</v>
      </c>
      <c r="D119" s="321">
        <v>2595</v>
      </c>
      <c r="E119" s="320" t="s">
        <v>245</v>
      </c>
      <c r="F119" s="322">
        <v>2595</v>
      </c>
      <c r="G119" s="298"/>
      <c r="H119" s="298"/>
      <c r="J119" s="320"/>
      <c r="K119" s="314"/>
      <c r="L119" s="314"/>
      <c r="M119" s="314"/>
      <c r="N119" s="316"/>
      <c r="O119" s="316"/>
    </row>
    <row r="120" spans="1:15" ht="16.5" x14ac:dyDescent="0.3">
      <c r="A120" s="309" t="s">
        <v>466</v>
      </c>
      <c r="B120" s="320">
        <v>1</v>
      </c>
      <c r="C120" s="309" t="s">
        <v>467</v>
      </c>
      <c r="D120" s="321">
        <v>4604</v>
      </c>
      <c r="E120" s="320" t="s">
        <v>245</v>
      </c>
      <c r="F120" s="322">
        <v>4604</v>
      </c>
      <c r="G120" s="298"/>
      <c r="H120" s="298"/>
      <c r="J120" s="320"/>
      <c r="K120" s="314"/>
      <c r="L120" s="314"/>
      <c r="M120" s="314"/>
      <c r="N120" s="316"/>
      <c r="O120" s="316"/>
    </row>
    <row r="121" spans="1:15" ht="16.5" x14ac:dyDescent="0.3">
      <c r="A121" s="309" t="s">
        <v>468</v>
      </c>
      <c r="B121" s="320">
        <v>1</v>
      </c>
      <c r="C121" s="309" t="s">
        <v>469</v>
      </c>
      <c r="D121" s="321">
        <v>542</v>
      </c>
      <c r="E121" s="320" t="s">
        <v>245</v>
      </c>
      <c r="F121" s="321">
        <v>542</v>
      </c>
      <c r="G121" s="298"/>
      <c r="H121" s="298"/>
      <c r="J121" s="320"/>
      <c r="K121" s="314"/>
      <c r="L121" s="314"/>
      <c r="M121" s="314"/>
      <c r="N121" s="316"/>
      <c r="O121" s="316"/>
    </row>
    <row r="122" spans="1:15" ht="16.5" x14ac:dyDescent="0.3">
      <c r="A122" s="309" t="s">
        <v>470</v>
      </c>
      <c r="B122" s="320">
        <v>1</v>
      </c>
      <c r="C122" s="309" t="s">
        <v>406</v>
      </c>
      <c r="D122" s="321">
        <v>111</v>
      </c>
      <c r="E122" s="320" t="s">
        <v>245</v>
      </c>
      <c r="F122" s="321">
        <v>111</v>
      </c>
      <c r="G122" s="298"/>
      <c r="H122" s="298"/>
      <c r="J122" s="320"/>
      <c r="K122" s="314"/>
      <c r="L122" s="314"/>
      <c r="M122" s="314"/>
      <c r="N122" s="316"/>
      <c r="O122" s="316"/>
    </row>
    <row r="123" spans="1:15" ht="16.5" x14ac:dyDescent="0.3">
      <c r="A123" s="309" t="s">
        <v>471</v>
      </c>
      <c r="B123" s="320">
        <v>1</v>
      </c>
      <c r="C123" s="309" t="s">
        <v>472</v>
      </c>
      <c r="D123" s="321">
        <v>714</v>
      </c>
      <c r="E123" s="320" t="s">
        <v>245</v>
      </c>
      <c r="F123" s="321">
        <v>714</v>
      </c>
      <c r="G123" s="298"/>
      <c r="H123" s="298"/>
      <c r="J123" s="320"/>
      <c r="K123" s="314"/>
      <c r="L123" s="314"/>
      <c r="M123" s="314"/>
      <c r="N123" s="316"/>
      <c r="O123" s="316"/>
    </row>
    <row r="124" spans="1:15" ht="16.5" x14ac:dyDescent="0.3">
      <c r="A124" s="309" t="s">
        <v>382</v>
      </c>
      <c r="B124" s="320">
        <v>1</v>
      </c>
      <c r="C124" s="309" t="s">
        <v>473</v>
      </c>
      <c r="D124" s="321">
        <v>2359</v>
      </c>
      <c r="E124" s="320" t="s">
        <v>245</v>
      </c>
      <c r="F124" s="322">
        <v>2359</v>
      </c>
      <c r="G124" s="298"/>
      <c r="H124" s="298"/>
      <c r="J124" s="320"/>
      <c r="K124" s="314"/>
      <c r="L124" s="314"/>
      <c r="M124" s="314"/>
      <c r="N124" s="316"/>
      <c r="O124" s="316"/>
    </row>
    <row r="125" spans="1:15" ht="16.5" x14ac:dyDescent="0.3">
      <c r="A125" s="309" t="s">
        <v>474</v>
      </c>
      <c r="B125" s="320">
        <v>1</v>
      </c>
      <c r="C125" s="309" t="s">
        <v>475</v>
      </c>
      <c r="D125" s="321">
        <v>283</v>
      </c>
      <c r="E125" s="320" t="s">
        <v>245</v>
      </c>
      <c r="F125" s="321">
        <v>283</v>
      </c>
      <c r="G125" s="298"/>
      <c r="H125" s="298"/>
      <c r="J125" s="320"/>
      <c r="K125" s="314"/>
      <c r="L125" s="314"/>
      <c r="M125" s="314"/>
      <c r="N125" s="316"/>
      <c r="O125" s="316"/>
    </row>
    <row r="126" spans="1:15" ht="16.5" x14ac:dyDescent="0.3">
      <c r="A126" s="309" t="s">
        <v>636</v>
      </c>
      <c r="B126" s="320">
        <v>1</v>
      </c>
      <c r="C126" s="309" t="s">
        <v>637</v>
      </c>
      <c r="D126" s="321">
        <v>1264</v>
      </c>
      <c r="E126" s="320" t="s">
        <v>245</v>
      </c>
      <c r="F126" s="322">
        <v>1264</v>
      </c>
      <c r="G126" s="298"/>
      <c r="H126" s="298"/>
      <c r="J126" s="320"/>
      <c r="K126" s="314"/>
      <c r="L126" s="314"/>
      <c r="M126" s="314"/>
      <c r="N126" s="316"/>
      <c r="O126" s="316"/>
    </row>
    <row r="127" spans="1:15" ht="16.5" x14ac:dyDescent="0.3">
      <c r="A127" s="309" t="s">
        <v>610</v>
      </c>
      <c r="B127" s="320">
        <v>1</v>
      </c>
      <c r="C127" s="309" t="s">
        <v>611</v>
      </c>
      <c r="D127" s="321">
        <v>797</v>
      </c>
      <c r="E127" s="320" t="s">
        <v>245</v>
      </c>
      <c r="F127" s="321">
        <v>797</v>
      </c>
      <c r="G127" s="298"/>
      <c r="H127" s="298"/>
      <c r="J127" s="320"/>
      <c r="K127" s="314"/>
      <c r="L127" s="314"/>
      <c r="M127" s="314"/>
      <c r="N127" s="316"/>
      <c r="O127" s="316"/>
    </row>
    <row r="128" spans="1:15" ht="16.5" x14ac:dyDescent="0.3">
      <c r="A128" s="309" t="s">
        <v>612</v>
      </c>
      <c r="B128" s="320">
        <v>1</v>
      </c>
      <c r="C128" s="309" t="s">
        <v>613</v>
      </c>
      <c r="D128" s="321">
        <v>471</v>
      </c>
      <c r="E128" s="320" t="s">
        <v>245</v>
      </c>
      <c r="F128" s="321">
        <v>471</v>
      </c>
      <c r="G128" s="298"/>
      <c r="H128" s="298"/>
      <c r="J128" s="320"/>
      <c r="K128" s="314"/>
      <c r="L128" s="314"/>
      <c r="M128" s="314"/>
      <c r="N128" s="316"/>
      <c r="O128" s="316"/>
    </row>
    <row r="129" spans="1:15" ht="16.5" x14ac:dyDescent="0.3">
      <c r="A129" s="309" t="s">
        <v>614</v>
      </c>
      <c r="B129" s="320">
        <v>1</v>
      </c>
      <c r="C129" s="309" t="s">
        <v>615</v>
      </c>
      <c r="D129" s="321">
        <v>1618</v>
      </c>
      <c r="E129" s="320" t="s">
        <v>245</v>
      </c>
      <c r="F129" s="322">
        <v>1618</v>
      </c>
      <c r="G129" s="298"/>
      <c r="H129" s="298"/>
      <c r="J129" s="320"/>
      <c r="K129" s="314"/>
      <c r="L129" s="314"/>
      <c r="M129" s="314"/>
      <c r="N129" s="316"/>
      <c r="O129" s="316"/>
    </row>
    <row r="130" spans="1:15" ht="16.5" x14ac:dyDescent="0.3">
      <c r="A130" s="309" t="s">
        <v>476</v>
      </c>
      <c r="B130" s="320">
        <v>1</v>
      </c>
      <c r="C130" s="309" t="s">
        <v>477</v>
      </c>
      <c r="D130" s="321">
        <v>568</v>
      </c>
      <c r="E130" s="320" t="s">
        <v>245</v>
      </c>
      <c r="F130" s="321">
        <v>568</v>
      </c>
      <c r="G130" s="298"/>
      <c r="H130" s="298"/>
      <c r="J130" s="320"/>
      <c r="K130" s="314"/>
      <c r="L130" s="314"/>
      <c r="M130" s="314"/>
      <c r="N130" s="316"/>
      <c r="O130" s="316"/>
    </row>
    <row r="131" spans="1:15" ht="16.5" x14ac:dyDescent="0.3">
      <c r="A131" s="309" t="s">
        <v>478</v>
      </c>
      <c r="B131" s="320">
        <v>1</v>
      </c>
      <c r="C131" s="309" t="s">
        <v>479</v>
      </c>
      <c r="D131" s="321">
        <v>2462</v>
      </c>
      <c r="E131" s="320" t="s">
        <v>245</v>
      </c>
      <c r="F131" s="322">
        <v>2462</v>
      </c>
      <c r="G131" s="298"/>
      <c r="H131" s="298"/>
      <c r="J131" s="320"/>
      <c r="K131" s="314"/>
      <c r="L131" s="314"/>
      <c r="M131" s="314"/>
      <c r="N131" s="316"/>
      <c r="O131" s="316"/>
    </row>
    <row r="132" spans="1:15" ht="16.5" x14ac:dyDescent="0.3">
      <c r="A132" s="309" t="s">
        <v>358</v>
      </c>
      <c r="B132" s="320">
        <v>1</v>
      </c>
      <c r="C132" s="309" t="s">
        <v>480</v>
      </c>
      <c r="D132" s="321">
        <v>164</v>
      </c>
      <c r="E132" s="320" t="s">
        <v>245</v>
      </c>
      <c r="F132" s="321">
        <v>164</v>
      </c>
      <c r="G132" s="298"/>
      <c r="H132" s="298"/>
      <c r="J132" s="320"/>
      <c r="K132" s="314"/>
      <c r="L132" s="314"/>
      <c r="M132" s="314"/>
      <c r="N132" s="316"/>
      <c r="O132" s="316"/>
    </row>
    <row r="133" spans="1:15" ht="16.5" x14ac:dyDescent="0.3">
      <c r="A133" s="309" t="s">
        <v>481</v>
      </c>
      <c r="B133" s="320">
        <v>1</v>
      </c>
      <c r="C133" s="309" t="s">
        <v>482</v>
      </c>
      <c r="D133" s="321">
        <v>187</v>
      </c>
      <c r="E133" s="320" t="s">
        <v>245</v>
      </c>
      <c r="F133" s="321">
        <v>187</v>
      </c>
      <c r="G133" s="298"/>
      <c r="H133" s="298"/>
      <c r="J133" s="320"/>
      <c r="K133" s="314"/>
      <c r="L133" s="314"/>
      <c r="M133" s="314"/>
      <c r="N133" s="316"/>
      <c r="O133" s="316"/>
    </row>
    <row r="134" spans="1:15" ht="16.5" x14ac:dyDescent="0.3">
      <c r="A134" s="309" t="s">
        <v>387</v>
      </c>
      <c r="B134" s="320">
        <v>1</v>
      </c>
      <c r="C134" s="309" t="s">
        <v>388</v>
      </c>
      <c r="D134" s="321">
        <v>48</v>
      </c>
      <c r="E134" s="320" t="s">
        <v>245</v>
      </c>
      <c r="F134" s="321">
        <v>48</v>
      </c>
      <c r="G134" s="298"/>
      <c r="H134" s="298"/>
      <c r="J134" s="320"/>
      <c r="K134" s="314"/>
      <c r="L134" s="314"/>
      <c r="M134" s="314"/>
      <c r="N134" s="316"/>
      <c r="O134" s="316"/>
    </row>
    <row r="135" spans="1:15" ht="16.5" x14ac:dyDescent="0.3">
      <c r="A135" s="309" t="s">
        <v>483</v>
      </c>
      <c r="B135" s="320">
        <v>1</v>
      </c>
      <c r="C135" s="309" t="s">
        <v>484</v>
      </c>
      <c r="D135" s="321">
        <v>542</v>
      </c>
      <c r="E135" s="320" t="s">
        <v>245</v>
      </c>
      <c r="F135" s="321">
        <v>542</v>
      </c>
      <c r="G135" s="298"/>
      <c r="H135" s="298"/>
      <c r="J135" s="320"/>
      <c r="K135" s="314"/>
      <c r="L135" s="314"/>
      <c r="M135" s="314"/>
      <c r="N135" s="316"/>
      <c r="O135" s="316"/>
    </row>
    <row r="136" spans="1:15" ht="16.5" x14ac:dyDescent="0.3">
      <c r="A136" s="309" t="s">
        <v>485</v>
      </c>
      <c r="B136" s="320">
        <v>1</v>
      </c>
      <c r="C136" s="309" t="s">
        <v>486</v>
      </c>
      <c r="D136" s="321">
        <v>636</v>
      </c>
      <c r="E136" s="320" t="s">
        <v>245</v>
      </c>
      <c r="F136" s="321">
        <v>636</v>
      </c>
      <c r="G136" s="298"/>
      <c r="H136" s="298"/>
      <c r="J136" s="320"/>
      <c r="K136" s="314"/>
      <c r="L136" s="314"/>
      <c r="M136" s="314"/>
      <c r="N136" s="316"/>
      <c r="O136" s="316"/>
    </row>
    <row r="137" spans="1:15" ht="16.5" x14ac:dyDescent="0.3">
      <c r="A137" s="309" t="s">
        <v>487</v>
      </c>
      <c r="B137" s="320">
        <v>1</v>
      </c>
      <c r="C137" s="309" t="s">
        <v>488</v>
      </c>
      <c r="D137" s="321">
        <v>315</v>
      </c>
      <c r="E137" s="320" t="s">
        <v>245</v>
      </c>
      <c r="F137" s="321">
        <v>315</v>
      </c>
      <c r="G137" s="298"/>
      <c r="H137" s="298"/>
      <c r="J137" s="320"/>
      <c r="K137" s="314"/>
      <c r="L137" s="314"/>
      <c r="M137" s="314"/>
      <c r="N137" s="316"/>
      <c r="O137" s="316"/>
    </row>
    <row r="138" spans="1:15" ht="16.5" x14ac:dyDescent="0.3">
      <c r="A138" s="309" t="s">
        <v>557</v>
      </c>
      <c r="B138" s="320">
        <v>1</v>
      </c>
      <c r="C138" s="309" t="s">
        <v>558</v>
      </c>
      <c r="D138" s="321">
        <v>666</v>
      </c>
      <c r="E138" s="320" t="s">
        <v>245</v>
      </c>
      <c r="F138" s="321">
        <v>666</v>
      </c>
      <c r="G138" s="298"/>
      <c r="H138" s="298"/>
      <c r="J138" s="320"/>
      <c r="K138" s="314"/>
      <c r="L138" s="314"/>
      <c r="M138" s="314"/>
      <c r="N138" s="316"/>
      <c r="O138" s="316"/>
    </row>
    <row r="139" spans="1:15" ht="16.5" x14ac:dyDescent="0.3">
      <c r="A139" s="309" t="s">
        <v>489</v>
      </c>
      <c r="B139" s="320">
        <v>1</v>
      </c>
      <c r="C139" s="309" t="s">
        <v>490</v>
      </c>
      <c r="D139" s="321">
        <v>426</v>
      </c>
      <c r="E139" s="320" t="s">
        <v>245</v>
      </c>
      <c r="F139" s="321">
        <v>426</v>
      </c>
      <c r="G139" s="298"/>
      <c r="H139" s="298"/>
      <c r="J139" s="320"/>
      <c r="K139" s="314"/>
      <c r="L139" s="314"/>
      <c r="M139" s="314"/>
      <c r="N139" s="316"/>
      <c r="O139" s="316"/>
    </row>
    <row r="140" spans="1:15" ht="16.5" x14ac:dyDescent="0.3">
      <c r="A140" s="309" t="s">
        <v>491</v>
      </c>
      <c r="B140" s="320">
        <v>1</v>
      </c>
      <c r="C140" s="309" t="s">
        <v>492</v>
      </c>
      <c r="D140" s="321">
        <v>1420</v>
      </c>
      <c r="E140" s="320" t="s">
        <v>245</v>
      </c>
      <c r="F140" s="322">
        <v>1420</v>
      </c>
      <c r="G140" s="298"/>
      <c r="H140" s="298"/>
      <c r="J140" s="320"/>
      <c r="K140" s="314"/>
      <c r="L140" s="314"/>
      <c r="M140" s="314"/>
      <c r="N140" s="316"/>
      <c r="O140" s="316"/>
    </row>
    <row r="141" spans="1:15" ht="16.5" x14ac:dyDescent="0.3">
      <c r="A141" s="309" t="s">
        <v>493</v>
      </c>
      <c r="B141" s="320">
        <v>1</v>
      </c>
      <c r="C141" s="309" t="s">
        <v>494</v>
      </c>
      <c r="D141" s="321">
        <v>2475</v>
      </c>
      <c r="E141" s="320" t="s">
        <v>245</v>
      </c>
      <c r="F141" s="322">
        <v>2475</v>
      </c>
      <c r="G141" s="298"/>
      <c r="H141" s="298"/>
      <c r="J141" s="320"/>
      <c r="K141" s="314"/>
      <c r="L141" s="314"/>
      <c r="M141" s="299"/>
      <c r="N141" s="316"/>
      <c r="O141" s="316"/>
    </row>
    <row r="142" spans="1:15" ht="16.5" x14ac:dyDescent="0.3">
      <c r="A142" s="309" t="s">
        <v>495</v>
      </c>
      <c r="B142" s="320">
        <v>1</v>
      </c>
      <c r="C142" s="309" t="s">
        <v>496</v>
      </c>
      <c r="D142" s="321">
        <v>9431</v>
      </c>
      <c r="E142" s="320" t="s">
        <v>245</v>
      </c>
      <c r="F142" s="322">
        <v>9431</v>
      </c>
      <c r="G142" s="298"/>
      <c r="H142" s="298"/>
      <c r="J142" s="320"/>
      <c r="K142" s="314"/>
      <c r="L142" s="314"/>
      <c r="M142" s="299"/>
      <c r="N142" s="316"/>
      <c r="O142" s="316"/>
    </row>
    <row r="143" spans="1:15" ht="16.5" x14ac:dyDescent="0.3">
      <c r="A143" s="309" t="s">
        <v>389</v>
      </c>
      <c r="B143" s="320">
        <v>1</v>
      </c>
      <c r="C143" s="309" t="s">
        <v>497</v>
      </c>
      <c r="D143" s="321">
        <v>430</v>
      </c>
      <c r="E143" s="320" t="s">
        <v>245</v>
      </c>
      <c r="F143" s="321">
        <v>430</v>
      </c>
      <c r="G143" s="298"/>
      <c r="H143" s="298"/>
      <c r="J143" s="320"/>
      <c r="K143" s="314"/>
      <c r="L143" s="314"/>
      <c r="M143" s="299"/>
      <c r="N143" s="316"/>
      <c r="O143" s="316"/>
    </row>
    <row r="144" spans="1:15" ht="16.5" x14ac:dyDescent="0.3">
      <c r="A144" s="309" t="s">
        <v>498</v>
      </c>
      <c r="B144" s="320">
        <v>1</v>
      </c>
      <c r="C144" s="309" t="s">
        <v>401</v>
      </c>
      <c r="D144" s="321">
        <v>741</v>
      </c>
      <c r="E144" s="320" t="s">
        <v>245</v>
      </c>
      <c r="F144" s="321">
        <v>741</v>
      </c>
      <c r="G144" s="298"/>
      <c r="H144" s="298"/>
      <c r="J144" s="320"/>
      <c r="K144" s="314"/>
      <c r="L144" s="299"/>
      <c r="M144" s="299"/>
      <c r="N144" s="316"/>
      <c r="O144" s="316"/>
    </row>
    <row r="145" spans="1:15" ht="16.5" x14ac:dyDescent="0.3">
      <c r="A145" s="309" t="s">
        <v>390</v>
      </c>
      <c r="B145" s="320">
        <v>1</v>
      </c>
      <c r="C145" s="309" t="s">
        <v>391</v>
      </c>
      <c r="D145" s="321">
        <v>96</v>
      </c>
      <c r="E145" s="320" t="s">
        <v>245</v>
      </c>
      <c r="F145" s="321">
        <v>96</v>
      </c>
      <c r="G145" s="298"/>
      <c r="H145" s="298"/>
      <c r="J145" s="320"/>
      <c r="K145" s="314"/>
      <c r="L145" s="299"/>
      <c r="M145" s="299"/>
      <c r="N145" s="316"/>
      <c r="O145" s="316"/>
    </row>
    <row r="146" spans="1:15" ht="16.5" x14ac:dyDescent="0.3">
      <c r="A146" s="309" t="s">
        <v>499</v>
      </c>
      <c r="B146" s="320">
        <v>1</v>
      </c>
      <c r="C146" s="309" t="s">
        <v>500</v>
      </c>
      <c r="D146" s="321">
        <v>0</v>
      </c>
      <c r="E146" s="320" t="s">
        <v>245</v>
      </c>
      <c r="F146" s="321">
        <v>0</v>
      </c>
      <c r="G146" s="298"/>
      <c r="H146" s="298"/>
      <c r="J146" s="320"/>
      <c r="K146" s="314"/>
      <c r="L146" s="299"/>
      <c r="M146" s="299"/>
      <c r="N146" s="316"/>
      <c r="O146" s="316"/>
    </row>
    <row r="147" spans="1:15" ht="16.5" x14ac:dyDescent="0.3">
      <c r="A147" s="309" t="s">
        <v>383</v>
      </c>
      <c r="B147" s="320">
        <v>1</v>
      </c>
      <c r="C147" s="309" t="s">
        <v>501</v>
      </c>
      <c r="D147" s="321">
        <v>101</v>
      </c>
      <c r="E147" s="320" t="s">
        <v>245</v>
      </c>
      <c r="F147" s="321">
        <v>101</v>
      </c>
      <c r="G147" s="298"/>
      <c r="H147" s="298"/>
      <c r="J147" s="320"/>
      <c r="K147" s="314"/>
      <c r="L147" s="299"/>
      <c r="M147" s="299"/>
      <c r="N147" s="316"/>
    </row>
    <row r="148" spans="1:15" ht="16.5" x14ac:dyDescent="0.3">
      <c r="A148" s="309" t="s">
        <v>392</v>
      </c>
      <c r="B148" s="320">
        <v>1</v>
      </c>
      <c r="C148" s="309" t="s">
        <v>363</v>
      </c>
      <c r="D148" s="321">
        <v>1263</v>
      </c>
      <c r="E148" s="320" t="s">
        <v>245</v>
      </c>
      <c r="F148" s="322">
        <v>1263</v>
      </c>
      <c r="G148" s="298"/>
      <c r="H148" s="298"/>
      <c r="J148" s="320"/>
      <c r="K148" s="314"/>
      <c r="L148" s="299"/>
      <c r="M148" s="299"/>
      <c r="N148" s="316"/>
    </row>
    <row r="149" spans="1:15" ht="16.5" x14ac:dyDescent="0.3">
      <c r="A149" s="309" t="s">
        <v>357</v>
      </c>
      <c r="B149" s="320">
        <v>1</v>
      </c>
      <c r="C149" s="309" t="s">
        <v>502</v>
      </c>
      <c r="D149" s="321">
        <v>562</v>
      </c>
      <c r="E149" s="320" t="s">
        <v>245</v>
      </c>
      <c r="F149" s="321">
        <v>562</v>
      </c>
      <c r="G149" s="298"/>
      <c r="H149" s="298"/>
      <c r="J149" s="320"/>
      <c r="K149" s="314"/>
      <c r="L149" s="299"/>
      <c r="M149" s="299"/>
    </row>
    <row r="150" spans="1:15" ht="16.5" x14ac:dyDescent="0.3">
      <c r="A150" s="309" t="s">
        <v>503</v>
      </c>
      <c r="B150" s="320">
        <v>1</v>
      </c>
      <c r="C150" s="309" t="s">
        <v>504</v>
      </c>
      <c r="D150" s="321">
        <v>0</v>
      </c>
      <c r="E150" s="320" t="s">
        <v>247</v>
      </c>
      <c r="F150" s="321">
        <v>0</v>
      </c>
      <c r="G150" s="298"/>
      <c r="H150" s="298"/>
      <c r="J150" s="320"/>
      <c r="K150" s="314"/>
      <c r="L150" s="299"/>
      <c r="M150" s="299"/>
    </row>
    <row r="151" spans="1:15" ht="16.5" x14ac:dyDescent="0.3">
      <c r="A151" s="309" t="s">
        <v>371</v>
      </c>
      <c r="B151" s="320">
        <v>1</v>
      </c>
      <c r="C151" s="309" t="s">
        <v>372</v>
      </c>
      <c r="D151" s="321">
        <v>324</v>
      </c>
      <c r="E151" s="320" t="s">
        <v>247</v>
      </c>
      <c r="F151" s="321">
        <v>324</v>
      </c>
      <c r="G151" s="298"/>
      <c r="H151" s="298"/>
      <c r="J151" s="320"/>
      <c r="K151" s="314"/>
      <c r="L151" s="299"/>
      <c r="M151" s="299"/>
    </row>
    <row r="152" spans="1:15" ht="16.5" x14ac:dyDescent="0.3">
      <c r="A152" s="309" t="s">
        <v>505</v>
      </c>
      <c r="B152" s="320">
        <v>1</v>
      </c>
      <c r="C152" s="309" t="s">
        <v>506</v>
      </c>
      <c r="D152" s="321">
        <v>324</v>
      </c>
      <c r="E152" s="320" t="s">
        <v>247</v>
      </c>
      <c r="F152" s="321">
        <v>324</v>
      </c>
      <c r="G152" s="298"/>
      <c r="H152" s="298"/>
      <c r="J152" s="320"/>
      <c r="K152" s="314"/>
      <c r="L152" s="299"/>
      <c r="M152" s="299"/>
    </row>
    <row r="153" spans="1:15" ht="16.5" x14ac:dyDescent="0.3">
      <c r="A153" s="309" t="s">
        <v>346</v>
      </c>
      <c r="B153" s="320">
        <v>1</v>
      </c>
      <c r="C153" s="309" t="s">
        <v>347</v>
      </c>
      <c r="D153" s="321">
        <v>324</v>
      </c>
      <c r="E153" s="320" t="s">
        <v>247</v>
      </c>
      <c r="F153" s="321">
        <v>324</v>
      </c>
      <c r="G153" s="298"/>
      <c r="H153" s="298"/>
      <c r="J153" s="320"/>
      <c r="K153" s="314"/>
      <c r="L153" s="299"/>
      <c r="M153" s="299"/>
    </row>
    <row r="154" spans="1:15" ht="16.5" x14ac:dyDescent="0.3">
      <c r="A154" s="309" t="s">
        <v>616</v>
      </c>
      <c r="B154" s="320">
        <v>1</v>
      </c>
      <c r="C154" s="309" t="s">
        <v>617</v>
      </c>
      <c r="D154" s="321">
        <v>0</v>
      </c>
      <c r="E154" s="320" t="s">
        <v>247</v>
      </c>
      <c r="F154" s="321">
        <v>0</v>
      </c>
      <c r="G154" s="298"/>
      <c r="H154" s="298"/>
      <c r="J154" s="320"/>
      <c r="K154" s="314"/>
      <c r="L154" s="299"/>
      <c r="M154" s="299"/>
    </row>
    <row r="155" spans="1:15" ht="16.5" x14ac:dyDescent="0.3">
      <c r="A155" s="309" t="s">
        <v>507</v>
      </c>
      <c r="B155" s="320">
        <v>1</v>
      </c>
      <c r="C155" s="309" t="s">
        <v>508</v>
      </c>
      <c r="D155" s="321">
        <v>173</v>
      </c>
      <c r="E155" s="320" t="s">
        <v>247</v>
      </c>
      <c r="F155" s="321">
        <v>173</v>
      </c>
      <c r="G155" s="298"/>
      <c r="H155" s="298"/>
      <c r="J155" s="320"/>
      <c r="K155" s="314"/>
      <c r="L155" s="299"/>
      <c r="M155" s="299"/>
    </row>
    <row r="156" spans="1:15" ht="16.5" x14ac:dyDescent="0.3">
      <c r="A156" s="309" t="s">
        <v>393</v>
      </c>
      <c r="B156" s="320">
        <v>1</v>
      </c>
      <c r="C156" s="309" t="s">
        <v>394</v>
      </c>
      <c r="D156" s="321">
        <v>0</v>
      </c>
      <c r="E156" s="320" t="s">
        <v>247</v>
      </c>
      <c r="F156" s="321">
        <v>0</v>
      </c>
      <c r="G156" s="298"/>
      <c r="H156" s="298"/>
      <c r="J156" s="320"/>
      <c r="K156" s="314"/>
      <c r="L156" s="299"/>
      <c r="M156" s="299"/>
    </row>
    <row r="157" spans="1:15" ht="16.5" x14ac:dyDescent="0.3">
      <c r="A157" s="309" t="s">
        <v>395</v>
      </c>
      <c r="B157" s="320">
        <v>1</v>
      </c>
      <c r="C157" s="309" t="s">
        <v>359</v>
      </c>
      <c r="D157" s="321">
        <v>939</v>
      </c>
      <c r="E157" s="320" t="s">
        <v>247</v>
      </c>
      <c r="F157" s="321">
        <v>939</v>
      </c>
      <c r="G157" s="298"/>
      <c r="H157" s="298"/>
      <c r="J157" s="320"/>
      <c r="K157" s="314"/>
      <c r="L157" s="299"/>
      <c r="M157" s="323"/>
    </row>
    <row r="158" spans="1:15" ht="16.5" x14ac:dyDescent="0.3">
      <c r="A158" s="309" t="s">
        <v>370</v>
      </c>
      <c r="B158" s="320">
        <v>1</v>
      </c>
      <c r="C158" s="309" t="s">
        <v>375</v>
      </c>
      <c r="D158" s="321">
        <v>315</v>
      </c>
      <c r="E158" s="320" t="s">
        <v>247</v>
      </c>
      <c r="F158" s="321">
        <v>315</v>
      </c>
      <c r="G158" s="298"/>
      <c r="H158" s="298"/>
      <c r="J158" s="320"/>
      <c r="K158" s="314"/>
      <c r="L158" s="299"/>
      <c r="M158" s="299"/>
    </row>
    <row r="159" spans="1:15" ht="16.5" x14ac:dyDescent="0.3">
      <c r="A159" s="324"/>
      <c r="B159" s="324"/>
      <c r="C159" s="321" t="s">
        <v>281</v>
      </c>
      <c r="D159" s="321"/>
      <c r="E159" s="321"/>
      <c r="F159" s="322">
        <v>612707</v>
      </c>
      <c r="G159" s="298"/>
      <c r="H159" s="298"/>
      <c r="I159" s="324"/>
      <c r="J159" s="324"/>
      <c r="K159" s="314"/>
      <c r="L159" s="299"/>
      <c r="M159" s="299"/>
    </row>
    <row r="160" spans="1:15" ht="16.5" x14ac:dyDescent="0.3">
      <c r="A160" s="324"/>
      <c r="B160" s="324"/>
      <c r="C160" s="321" t="s">
        <v>282</v>
      </c>
      <c r="D160" s="321"/>
      <c r="E160" s="321"/>
      <c r="F160" s="322">
        <v>2399</v>
      </c>
      <c r="G160" s="298"/>
      <c r="H160" s="298"/>
      <c r="I160" s="324"/>
      <c r="J160" s="324"/>
      <c r="K160" s="314"/>
      <c r="L160" s="323"/>
      <c r="M160" s="299"/>
    </row>
    <row r="161" spans="1:15" ht="23.25" x14ac:dyDescent="0.3">
      <c r="A161" s="304" t="s">
        <v>695</v>
      </c>
      <c r="B161" s="298"/>
      <c r="C161" s="298"/>
      <c r="D161" s="298"/>
      <c r="E161" s="298"/>
      <c r="F161" s="298"/>
      <c r="G161" s="298"/>
      <c r="H161" s="298"/>
      <c r="I161" s="298"/>
      <c r="J161" s="298"/>
      <c r="K161" s="314"/>
      <c r="L161" s="299"/>
      <c r="M161" s="299"/>
    </row>
    <row r="162" spans="1:15" ht="16.5" x14ac:dyDescent="0.25">
      <c r="A162" s="317" t="s">
        <v>284</v>
      </c>
      <c r="B162" s="318" t="s">
        <v>277</v>
      </c>
      <c r="C162" s="317" t="s">
        <v>70</v>
      </c>
      <c r="D162" s="319" t="s">
        <v>279</v>
      </c>
      <c r="E162" s="318" t="s">
        <v>278</v>
      </c>
      <c r="F162" s="319" t="s">
        <v>280</v>
      </c>
      <c r="G162" s="318" t="s">
        <v>285</v>
      </c>
      <c r="H162" s="318" t="s">
        <v>131</v>
      </c>
      <c r="I162" s="318" t="s">
        <v>696</v>
      </c>
      <c r="J162" s="318"/>
      <c r="K162" s="314"/>
      <c r="L162" s="299"/>
      <c r="M162" s="299"/>
    </row>
    <row r="163" spans="1:15" ht="16.5" x14ac:dyDescent="0.25">
      <c r="A163" s="309" t="s">
        <v>697</v>
      </c>
      <c r="B163" s="320">
        <v>1</v>
      </c>
      <c r="C163" s="309" t="s">
        <v>698</v>
      </c>
      <c r="D163" s="321">
        <v>0</v>
      </c>
      <c r="E163" s="320"/>
      <c r="F163" s="321">
        <v>0</v>
      </c>
      <c r="G163" s="320">
        <v>0</v>
      </c>
      <c r="H163" s="320" t="s">
        <v>247</v>
      </c>
      <c r="I163" s="320"/>
      <c r="J163" s="320"/>
      <c r="K163" s="314"/>
      <c r="L163" s="299"/>
      <c r="M163" s="299"/>
    </row>
    <row r="164" spans="1:15" ht="16.5" x14ac:dyDescent="0.25">
      <c r="A164" s="309" t="s">
        <v>699</v>
      </c>
      <c r="B164" s="320">
        <v>1</v>
      </c>
      <c r="C164" s="309" t="s">
        <v>700</v>
      </c>
      <c r="D164" s="321">
        <v>0</v>
      </c>
      <c r="E164" s="320"/>
      <c r="F164" s="321">
        <v>0</v>
      </c>
      <c r="G164" s="320">
        <v>0</v>
      </c>
      <c r="H164" s="320" t="s">
        <v>247</v>
      </c>
      <c r="I164" s="320"/>
      <c r="J164" s="320"/>
      <c r="K164" s="314"/>
      <c r="L164" s="299"/>
      <c r="M164" s="299"/>
    </row>
    <row r="165" spans="1:15" ht="16.5" x14ac:dyDescent="0.25">
      <c r="A165" s="309" t="s">
        <v>701</v>
      </c>
      <c r="B165" s="320">
        <v>1</v>
      </c>
      <c r="C165" s="309" t="s">
        <v>702</v>
      </c>
      <c r="D165" s="321">
        <v>0</v>
      </c>
      <c r="E165" s="320"/>
      <c r="F165" s="321">
        <v>0</v>
      </c>
      <c r="G165" s="320">
        <v>0</v>
      </c>
      <c r="H165" s="320" t="s">
        <v>247</v>
      </c>
      <c r="I165" s="320"/>
      <c r="J165" s="320"/>
      <c r="K165" s="314"/>
      <c r="L165" s="299"/>
      <c r="M165" s="299"/>
      <c r="O165" s="326"/>
    </row>
    <row r="166" spans="1:15" ht="16.5" x14ac:dyDescent="0.25">
      <c r="A166" s="309" t="s">
        <v>703</v>
      </c>
      <c r="B166" s="320">
        <v>1</v>
      </c>
      <c r="C166" s="309" t="s">
        <v>704</v>
      </c>
      <c r="D166" s="321">
        <v>0</v>
      </c>
      <c r="E166" s="320"/>
      <c r="F166" s="321">
        <v>0</v>
      </c>
      <c r="G166" s="320">
        <v>0</v>
      </c>
      <c r="H166" s="320" t="s">
        <v>705</v>
      </c>
      <c r="I166" s="320"/>
      <c r="J166" s="320"/>
      <c r="K166" s="314"/>
      <c r="L166" s="299"/>
      <c r="M166" s="299"/>
    </row>
    <row r="167" spans="1:15" ht="16.5" x14ac:dyDescent="0.25">
      <c r="A167" s="309" t="s">
        <v>703</v>
      </c>
      <c r="B167" s="320">
        <v>1</v>
      </c>
      <c r="C167" s="309" t="s">
        <v>706</v>
      </c>
      <c r="D167" s="321">
        <v>752.25</v>
      </c>
      <c r="E167" s="320" t="s">
        <v>247</v>
      </c>
      <c r="F167" s="321">
        <v>752.25</v>
      </c>
      <c r="G167" s="320">
        <v>0</v>
      </c>
      <c r="H167" s="320" t="s">
        <v>705</v>
      </c>
      <c r="I167" s="320"/>
      <c r="J167" s="320"/>
      <c r="K167" s="314"/>
      <c r="L167" s="299"/>
      <c r="M167" s="299"/>
      <c r="N167" s="326"/>
    </row>
    <row r="168" spans="1:15" ht="16.5" x14ac:dyDescent="0.25">
      <c r="A168" s="309" t="s">
        <v>703</v>
      </c>
      <c r="B168" s="320">
        <v>1</v>
      </c>
      <c r="C168" s="309" t="s">
        <v>707</v>
      </c>
      <c r="D168" s="321">
        <v>8358</v>
      </c>
      <c r="E168" s="320" t="s">
        <v>245</v>
      </c>
      <c r="F168" s="321">
        <v>8358</v>
      </c>
      <c r="G168" s="320">
        <v>0</v>
      </c>
      <c r="H168" s="320" t="s">
        <v>708</v>
      </c>
      <c r="I168" s="320"/>
      <c r="J168" s="320"/>
      <c r="K168" s="314"/>
      <c r="L168" s="299"/>
      <c r="M168" s="299"/>
    </row>
    <row r="169" spans="1:15" ht="16.5" x14ac:dyDescent="0.3">
      <c r="A169" s="324"/>
      <c r="B169" s="327"/>
      <c r="C169" s="325"/>
      <c r="D169" s="325"/>
      <c r="E169" s="325"/>
      <c r="F169" s="325"/>
      <c r="G169" s="325"/>
      <c r="H169" s="325"/>
      <c r="I169" s="309" t="s">
        <v>684</v>
      </c>
      <c r="J169" s="309"/>
      <c r="K169" s="314"/>
      <c r="L169" s="299"/>
      <c r="M169" s="299"/>
    </row>
    <row r="170" spans="1:15" ht="16.5" x14ac:dyDescent="0.3">
      <c r="A170" s="324"/>
      <c r="C170" s="325"/>
      <c r="D170" s="325"/>
      <c r="E170" s="325"/>
      <c r="F170" s="325"/>
      <c r="G170" s="325"/>
      <c r="H170" s="325"/>
      <c r="I170" s="309"/>
      <c r="J170" s="327" t="s">
        <v>709</v>
      </c>
      <c r="K170" s="314"/>
      <c r="L170" s="299"/>
      <c r="M170" s="299"/>
    </row>
    <row r="171" spans="1:15" ht="16.5" x14ac:dyDescent="0.3">
      <c r="A171" s="324"/>
      <c r="C171" s="325"/>
      <c r="D171" s="325"/>
      <c r="E171" s="325"/>
      <c r="F171" s="325"/>
      <c r="G171" s="325"/>
      <c r="H171" s="325"/>
      <c r="I171" s="309"/>
      <c r="J171" s="327" t="s">
        <v>710</v>
      </c>
      <c r="K171" s="314"/>
      <c r="L171" s="299"/>
      <c r="M171" s="299"/>
    </row>
    <row r="172" spans="1:15" ht="16.5" x14ac:dyDescent="0.3">
      <c r="A172" s="324"/>
      <c r="C172" s="325"/>
      <c r="D172" s="325"/>
      <c r="E172" s="325"/>
      <c r="F172" s="325"/>
      <c r="G172" s="325"/>
      <c r="H172" s="325"/>
      <c r="I172" s="309"/>
      <c r="J172" s="327" t="s">
        <v>711</v>
      </c>
      <c r="K172" s="314"/>
      <c r="L172" s="299"/>
      <c r="M172" s="299"/>
    </row>
    <row r="173" spans="1:15" ht="16.5" x14ac:dyDescent="0.3">
      <c r="A173" s="324"/>
      <c r="C173" s="325"/>
      <c r="D173" s="325"/>
      <c r="E173" s="325"/>
      <c r="F173" s="325"/>
      <c r="G173" s="325"/>
      <c r="H173" s="325"/>
      <c r="I173" s="309"/>
      <c r="J173" s="327" t="s">
        <v>712</v>
      </c>
      <c r="K173" s="314"/>
      <c r="L173" s="299"/>
      <c r="M173" s="299"/>
    </row>
    <row r="174" spans="1:15" ht="16.5" x14ac:dyDescent="0.3">
      <c r="A174" s="324"/>
      <c r="C174" s="325"/>
      <c r="D174" s="325"/>
      <c r="E174" s="325"/>
      <c r="F174" s="325"/>
      <c r="G174" s="325"/>
      <c r="H174" s="325"/>
      <c r="I174" s="309"/>
      <c r="J174" s="327" t="s">
        <v>713</v>
      </c>
      <c r="K174" s="314"/>
      <c r="L174" s="299"/>
      <c r="M174" s="299"/>
    </row>
    <row r="175" spans="1:15" ht="16.5" x14ac:dyDescent="0.25">
      <c r="A175" s="324"/>
      <c r="B175" s="324"/>
      <c r="C175" s="324"/>
      <c r="D175" s="324"/>
      <c r="E175" s="324"/>
      <c r="F175" s="324"/>
      <c r="G175" s="324"/>
      <c r="H175" s="324"/>
      <c r="I175" s="324"/>
      <c r="J175" s="324"/>
      <c r="K175" s="314"/>
      <c r="L175" s="299"/>
      <c r="M175" s="299"/>
    </row>
    <row r="176" spans="1:15" ht="16.5" x14ac:dyDescent="0.25">
      <c r="A176" s="309" t="s">
        <v>714</v>
      </c>
      <c r="B176" s="320">
        <v>1</v>
      </c>
      <c r="C176" s="309" t="s">
        <v>715</v>
      </c>
      <c r="D176" s="321">
        <v>0</v>
      </c>
      <c r="E176" s="320"/>
      <c r="F176" s="321">
        <v>0</v>
      </c>
      <c r="G176" s="320">
        <v>0</v>
      </c>
      <c r="H176" s="320" t="s">
        <v>247</v>
      </c>
      <c r="I176" s="320"/>
      <c r="J176" s="320"/>
      <c r="K176" s="314"/>
      <c r="L176" s="299"/>
      <c r="M176" s="299"/>
    </row>
    <row r="177" spans="1:13" ht="16.5" x14ac:dyDescent="0.25">
      <c r="A177" s="309" t="s">
        <v>703</v>
      </c>
      <c r="B177" s="320">
        <v>1</v>
      </c>
      <c r="C177" s="309" t="s">
        <v>716</v>
      </c>
      <c r="D177" s="321">
        <v>4700</v>
      </c>
      <c r="E177" s="320" t="s">
        <v>247</v>
      </c>
      <c r="F177" s="321">
        <v>4700</v>
      </c>
      <c r="G177" s="320">
        <v>0</v>
      </c>
      <c r="H177" s="320" t="s">
        <v>247</v>
      </c>
      <c r="I177" s="320"/>
      <c r="J177" s="320"/>
      <c r="K177" s="314"/>
      <c r="L177" s="299"/>
      <c r="M177" s="299"/>
    </row>
    <row r="178" spans="1:13" ht="16.5" x14ac:dyDescent="0.3">
      <c r="A178" s="324"/>
      <c r="B178" s="327"/>
      <c r="C178" s="325"/>
      <c r="D178" s="325"/>
      <c r="E178" s="325"/>
      <c r="F178" s="325"/>
      <c r="G178" s="325"/>
      <c r="H178" s="325"/>
      <c r="I178" s="309" t="s">
        <v>684</v>
      </c>
      <c r="J178" s="309"/>
      <c r="K178" s="314"/>
      <c r="L178" s="299"/>
      <c r="M178" s="299"/>
    </row>
    <row r="179" spans="1:13" ht="16.5" x14ac:dyDescent="0.3">
      <c r="A179" s="324"/>
      <c r="C179" s="325"/>
      <c r="D179" s="325"/>
      <c r="E179" s="325"/>
      <c r="F179" s="325"/>
      <c r="G179" s="325"/>
      <c r="H179" s="325"/>
      <c r="I179" s="309"/>
      <c r="J179" s="327" t="s">
        <v>717</v>
      </c>
      <c r="K179" s="314"/>
      <c r="L179" s="299"/>
      <c r="M179" s="299"/>
    </row>
    <row r="180" spans="1:13" ht="16.5" x14ac:dyDescent="0.3">
      <c r="A180" s="324"/>
      <c r="C180" s="325"/>
      <c r="D180" s="325"/>
      <c r="E180" s="325"/>
      <c r="F180" s="325"/>
      <c r="G180" s="325"/>
      <c r="H180" s="325"/>
      <c r="I180" s="309"/>
      <c r="J180" s="327" t="s">
        <v>718</v>
      </c>
      <c r="K180" s="314"/>
      <c r="L180" s="299"/>
      <c r="M180" s="299"/>
    </row>
    <row r="181" spans="1:13" ht="16.5" x14ac:dyDescent="0.3">
      <c r="A181" s="324"/>
      <c r="C181" s="325"/>
      <c r="D181" s="325"/>
      <c r="E181" s="325"/>
      <c r="F181" s="325"/>
      <c r="G181" s="325"/>
      <c r="H181" s="325"/>
      <c r="I181" s="309"/>
      <c r="J181" s="327" t="s">
        <v>719</v>
      </c>
      <c r="K181" s="314"/>
      <c r="L181" s="299"/>
      <c r="M181" s="299"/>
    </row>
    <row r="182" spans="1:13" ht="16.5" x14ac:dyDescent="0.3">
      <c r="A182" s="324"/>
      <c r="C182" s="325"/>
      <c r="D182" s="325"/>
      <c r="E182" s="325"/>
      <c r="F182" s="325"/>
      <c r="G182" s="325"/>
      <c r="H182" s="325"/>
      <c r="I182" s="309"/>
      <c r="J182" s="327" t="s">
        <v>720</v>
      </c>
      <c r="K182" s="314"/>
      <c r="L182" s="299"/>
      <c r="M182" s="299"/>
    </row>
    <row r="183" spans="1:13" ht="16.5" x14ac:dyDescent="0.3">
      <c r="A183" s="324"/>
      <c r="C183" s="325"/>
      <c r="D183" s="325"/>
      <c r="E183" s="325"/>
      <c r="F183" s="325"/>
      <c r="G183" s="325"/>
      <c r="H183" s="325"/>
      <c r="I183" s="309"/>
      <c r="J183" s="327" t="s">
        <v>721</v>
      </c>
      <c r="K183" s="314"/>
      <c r="L183" s="299"/>
      <c r="M183" s="299"/>
    </row>
    <row r="184" spans="1:13" ht="16.5" x14ac:dyDescent="0.3">
      <c r="A184" s="324"/>
      <c r="C184" s="325"/>
      <c r="D184" s="325"/>
      <c r="E184" s="325"/>
      <c r="F184" s="325"/>
      <c r="G184" s="325"/>
      <c r="H184" s="325"/>
      <c r="I184" s="309"/>
      <c r="J184" s="327" t="s">
        <v>722</v>
      </c>
      <c r="K184" s="314"/>
      <c r="L184" s="299"/>
      <c r="M184" s="299"/>
    </row>
    <row r="185" spans="1:13" ht="16.5" x14ac:dyDescent="0.3">
      <c r="A185" s="324"/>
      <c r="C185" s="325"/>
      <c r="D185" s="325"/>
      <c r="E185" s="325"/>
      <c r="F185" s="325"/>
      <c r="G185" s="325"/>
      <c r="H185" s="325"/>
      <c r="I185" s="309"/>
      <c r="J185" s="327" t="s">
        <v>723</v>
      </c>
      <c r="K185" s="299"/>
      <c r="L185" s="299"/>
      <c r="M185" s="299"/>
    </row>
    <row r="186" spans="1:13" ht="16.5" x14ac:dyDescent="0.3">
      <c r="A186" s="324"/>
      <c r="C186" s="325"/>
      <c r="D186" s="325"/>
      <c r="E186" s="325"/>
      <c r="F186" s="325"/>
      <c r="G186" s="325"/>
      <c r="H186" s="325"/>
      <c r="I186" s="309"/>
      <c r="J186" s="327" t="s">
        <v>724</v>
      </c>
      <c r="K186" s="299"/>
      <c r="L186" s="299"/>
      <c r="M186" s="299"/>
    </row>
    <row r="187" spans="1:13" ht="16.5" x14ac:dyDescent="0.3">
      <c r="A187" s="324"/>
      <c r="C187" s="325"/>
      <c r="D187" s="325"/>
      <c r="E187" s="325"/>
      <c r="F187" s="325"/>
      <c r="G187" s="325"/>
      <c r="H187" s="325"/>
      <c r="I187" s="309"/>
      <c r="J187" s="327" t="s">
        <v>725</v>
      </c>
      <c r="K187" s="299"/>
      <c r="L187" s="299"/>
      <c r="M187" s="299"/>
    </row>
    <row r="188" spans="1:13" ht="16.5" x14ac:dyDescent="0.3">
      <c r="A188" s="324"/>
      <c r="C188" s="325"/>
      <c r="D188" s="325"/>
      <c r="E188" s="325"/>
      <c r="F188" s="325"/>
      <c r="G188" s="325"/>
      <c r="H188" s="325"/>
      <c r="I188" s="309"/>
      <c r="J188" s="327" t="s">
        <v>726</v>
      </c>
      <c r="K188" s="299"/>
      <c r="L188" s="299"/>
      <c r="M188" s="299"/>
    </row>
    <row r="189" spans="1:13" ht="16.5" x14ac:dyDescent="0.3">
      <c r="A189" s="324"/>
      <c r="C189" s="325"/>
      <c r="D189" s="325"/>
      <c r="E189" s="325"/>
      <c r="F189" s="325"/>
      <c r="G189" s="325"/>
      <c r="H189" s="325"/>
      <c r="I189" s="309"/>
      <c r="J189" s="327" t="s">
        <v>727</v>
      </c>
      <c r="K189" s="299"/>
      <c r="L189" s="299"/>
      <c r="M189" s="299"/>
    </row>
    <row r="190" spans="1:13" ht="16.5" x14ac:dyDescent="0.3">
      <c r="A190" s="324"/>
      <c r="C190" s="325"/>
      <c r="D190" s="325"/>
      <c r="E190" s="325"/>
      <c r="F190" s="325"/>
      <c r="G190" s="325"/>
      <c r="H190" s="325"/>
      <c r="I190" s="309"/>
      <c r="J190" s="328" t="s">
        <v>791</v>
      </c>
      <c r="K190" s="299"/>
      <c r="L190" s="299"/>
      <c r="M190" s="299"/>
    </row>
    <row r="191" spans="1:13" ht="16.5" x14ac:dyDescent="0.3">
      <c r="A191" s="324"/>
      <c r="C191" s="325"/>
      <c r="D191" s="325"/>
      <c r="E191" s="325"/>
      <c r="F191" s="325"/>
      <c r="G191" s="325"/>
      <c r="H191" s="325"/>
      <c r="I191" s="309"/>
      <c r="J191" s="328" t="s">
        <v>792</v>
      </c>
      <c r="K191" s="299"/>
      <c r="L191" s="299"/>
      <c r="M191" s="299"/>
    </row>
    <row r="192" spans="1:13" ht="16.5" x14ac:dyDescent="0.3">
      <c r="A192" s="324"/>
      <c r="C192" s="325"/>
      <c r="D192" s="325"/>
      <c r="E192" s="325"/>
      <c r="F192" s="325"/>
      <c r="G192" s="325"/>
      <c r="H192" s="325"/>
      <c r="I192" s="309"/>
      <c r="J192" s="327" t="s">
        <v>729</v>
      </c>
      <c r="K192" s="299"/>
      <c r="L192" s="299"/>
      <c r="M192" s="299"/>
    </row>
    <row r="193" spans="1:13" ht="16.5" x14ac:dyDescent="0.3">
      <c r="A193" s="324"/>
      <c r="C193" s="325"/>
      <c r="D193" s="325"/>
      <c r="E193" s="325"/>
      <c r="F193" s="325"/>
      <c r="G193" s="325"/>
      <c r="H193" s="325"/>
      <c r="I193" s="309"/>
      <c r="J193" s="327" t="s">
        <v>730</v>
      </c>
      <c r="K193" s="299"/>
      <c r="L193" s="299"/>
      <c r="M193" s="299"/>
    </row>
    <row r="194" spans="1:13" ht="16.5" x14ac:dyDescent="0.3">
      <c r="A194" s="324"/>
      <c r="C194" s="325"/>
      <c r="D194" s="325"/>
      <c r="E194" s="325"/>
      <c r="F194" s="325"/>
      <c r="G194" s="325"/>
      <c r="H194" s="325"/>
      <c r="I194" s="309"/>
      <c r="J194" s="327" t="s">
        <v>731</v>
      </c>
      <c r="K194" s="299"/>
      <c r="L194" s="299"/>
      <c r="M194" s="299"/>
    </row>
    <row r="195" spans="1:13" ht="16.5" x14ac:dyDescent="0.3">
      <c r="A195" s="324"/>
      <c r="C195" s="325"/>
      <c r="D195" s="325"/>
      <c r="E195" s="325"/>
      <c r="F195" s="325"/>
      <c r="G195" s="325"/>
      <c r="H195" s="325"/>
      <c r="I195" s="309"/>
      <c r="J195" s="327" t="s">
        <v>732</v>
      </c>
      <c r="K195" s="299"/>
      <c r="L195" s="299"/>
      <c r="M195" s="299"/>
    </row>
    <row r="196" spans="1:13" ht="16.5" x14ac:dyDescent="0.3">
      <c r="A196" s="324"/>
      <c r="C196" s="325"/>
      <c r="D196" s="325"/>
      <c r="E196" s="325"/>
      <c r="F196" s="325"/>
      <c r="G196" s="325"/>
      <c r="H196" s="325"/>
      <c r="I196" s="309"/>
      <c r="J196" s="327" t="s">
        <v>733</v>
      </c>
      <c r="K196" s="299"/>
      <c r="L196" s="299"/>
      <c r="M196" s="299"/>
    </row>
    <row r="197" spans="1:13" ht="16.5" x14ac:dyDescent="0.3">
      <c r="A197" s="324"/>
      <c r="C197" s="325"/>
      <c r="D197" s="325"/>
      <c r="E197" s="325"/>
      <c r="F197" s="325"/>
      <c r="G197" s="325"/>
      <c r="H197" s="325"/>
      <c r="I197" s="309"/>
      <c r="J197" s="327" t="s">
        <v>734</v>
      </c>
      <c r="K197" s="299"/>
      <c r="L197" s="299"/>
      <c r="M197" s="299"/>
    </row>
    <row r="198" spans="1:13" ht="16.5" x14ac:dyDescent="0.3">
      <c r="A198" s="324"/>
      <c r="C198" s="325"/>
      <c r="D198" s="325"/>
      <c r="E198" s="325"/>
      <c r="F198" s="325"/>
      <c r="G198" s="325"/>
      <c r="H198" s="325"/>
      <c r="I198" s="309"/>
      <c r="J198" s="327" t="s">
        <v>735</v>
      </c>
      <c r="K198" s="299"/>
      <c r="L198" s="299"/>
      <c r="M198" s="299"/>
    </row>
    <row r="199" spans="1:13" ht="16.5" x14ac:dyDescent="0.3">
      <c r="A199" s="324"/>
      <c r="C199" s="325"/>
      <c r="D199" s="325"/>
      <c r="E199" s="325"/>
      <c r="F199" s="325"/>
      <c r="G199" s="325"/>
      <c r="H199" s="325"/>
      <c r="I199" s="309"/>
      <c r="J199" s="327" t="s">
        <v>736</v>
      </c>
      <c r="K199" s="299"/>
      <c r="L199" s="299"/>
      <c r="M199" s="299"/>
    </row>
    <row r="200" spans="1:13" ht="16.5" x14ac:dyDescent="0.3">
      <c r="A200" s="324"/>
      <c r="C200" s="325"/>
      <c r="D200" s="325"/>
      <c r="E200" s="325"/>
      <c r="F200" s="325"/>
      <c r="G200" s="325"/>
      <c r="H200" s="325"/>
      <c r="I200" s="309"/>
      <c r="J200" s="327" t="s">
        <v>737</v>
      </c>
      <c r="K200" s="299"/>
      <c r="L200" s="299"/>
      <c r="M200" s="299"/>
    </row>
    <row r="201" spans="1:13" ht="16.5" x14ac:dyDescent="0.3">
      <c r="A201" s="324"/>
      <c r="C201" s="325"/>
      <c r="D201" s="325"/>
      <c r="E201" s="325"/>
      <c r="F201" s="325"/>
      <c r="G201" s="325"/>
      <c r="H201" s="325"/>
      <c r="I201" s="309"/>
      <c r="J201" s="327" t="s">
        <v>738</v>
      </c>
      <c r="K201" s="299"/>
      <c r="L201" s="299"/>
      <c r="M201" s="299"/>
    </row>
    <row r="202" spans="1:13" ht="16.5" x14ac:dyDescent="0.3">
      <c r="A202" s="324"/>
      <c r="C202" s="325"/>
      <c r="D202" s="325"/>
      <c r="E202" s="325"/>
      <c r="F202" s="325"/>
      <c r="G202" s="325"/>
      <c r="H202" s="325"/>
      <c r="I202" s="309"/>
      <c r="J202" s="327" t="s">
        <v>739</v>
      </c>
      <c r="K202" s="323"/>
      <c r="L202" s="299"/>
      <c r="M202" s="299"/>
    </row>
    <row r="203" spans="1:13" ht="16.5" x14ac:dyDescent="0.3">
      <c r="A203" s="324"/>
      <c r="C203" s="325"/>
      <c r="D203" s="325"/>
      <c r="E203" s="325"/>
      <c r="F203" s="325"/>
      <c r="G203" s="325"/>
      <c r="H203" s="325"/>
      <c r="I203" s="309"/>
      <c r="J203" s="327" t="s">
        <v>740</v>
      </c>
      <c r="K203" s="299"/>
      <c r="L203" s="299"/>
      <c r="M203" s="299"/>
    </row>
    <row r="204" spans="1:13" ht="16.5" x14ac:dyDescent="0.3">
      <c r="A204" s="324"/>
      <c r="C204" s="325"/>
      <c r="D204" s="325"/>
      <c r="E204" s="325"/>
      <c r="F204" s="325"/>
      <c r="G204" s="325"/>
      <c r="H204" s="325"/>
      <c r="I204" s="309"/>
      <c r="J204" s="327" t="s">
        <v>741</v>
      </c>
      <c r="K204" s="299"/>
      <c r="L204" s="299"/>
      <c r="M204" s="299"/>
    </row>
    <row r="205" spans="1:13" ht="16.5" x14ac:dyDescent="0.3">
      <c r="A205" s="324"/>
      <c r="C205" s="325"/>
      <c r="D205" s="325"/>
      <c r="E205" s="325"/>
      <c r="F205" s="325"/>
      <c r="G205" s="325"/>
      <c r="H205" s="325"/>
      <c r="I205" s="309"/>
      <c r="J205" s="327" t="s">
        <v>742</v>
      </c>
      <c r="K205" s="299"/>
      <c r="L205" s="299"/>
      <c r="M205" s="299"/>
    </row>
    <row r="206" spans="1:13" ht="16.5" x14ac:dyDescent="0.3">
      <c r="A206" s="324"/>
      <c r="C206" s="325"/>
      <c r="D206" s="325"/>
      <c r="E206" s="325"/>
      <c r="F206" s="325"/>
      <c r="G206" s="325"/>
      <c r="H206" s="325"/>
      <c r="I206" s="309"/>
      <c r="J206" s="327" t="s">
        <v>743</v>
      </c>
      <c r="K206" s="299"/>
      <c r="L206" s="299"/>
      <c r="M206" s="299"/>
    </row>
    <row r="207" spans="1:13" ht="16.5" x14ac:dyDescent="0.3">
      <c r="A207" s="324"/>
      <c r="C207" s="325"/>
      <c r="D207" s="325"/>
      <c r="E207" s="325"/>
      <c r="F207" s="325"/>
      <c r="G207" s="325"/>
      <c r="H207" s="325"/>
      <c r="I207" s="309"/>
      <c r="J207" s="327" t="s">
        <v>744</v>
      </c>
      <c r="K207" s="299"/>
      <c r="L207" s="299"/>
      <c r="M207" s="299"/>
    </row>
    <row r="208" spans="1:13" ht="16.5" x14ac:dyDescent="0.3">
      <c r="A208" s="324"/>
      <c r="C208" s="325"/>
      <c r="D208" s="325"/>
      <c r="E208" s="325"/>
      <c r="F208" s="325"/>
      <c r="G208" s="325"/>
      <c r="H208" s="325"/>
      <c r="I208" s="309"/>
      <c r="J208" s="327" t="s">
        <v>745</v>
      </c>
      <c r="K208" s="299"/>
      <c r="L208" s="299"/>
      <c r="M208" s="299"/>
    </row>
    <row r="209" spans="1:13" ht="16.5" x14ac:dyDescent="0.3">
      <c r="A209" s="324"/>
      <c r="C209" s="325"/>
      <c r="D209" s="325"/>
      <c r="E209" s="325"/>
      <c r="F209" s="325"/>
      <c r="G209" s="325"/>
      <c r="H209" s="325"/>
      <c r="I209" s="309"/>
      <c r="J209" s="327" t="s">
        <v>746</v>
      </c>
      <c r="K209" s="299"/>
      <c r="L209" s="299"/>
      <c r="M209" s="299"/>
    </row>
    <row r="210" spans="1:13" ht="16.5" x14ac:dyDescent="0.3">
      <c r="A210" s="324"/>
      <c r="C210" s="325"/>
      <c r="D210" s="325"/>
      <c r="E210" s="325"/>
      <c r="F210" s="325"/>
      <c r="G210" s="325"/>
      <c r="H210" s="325"/>
      <c r="I210" s="309"/>
      <c r="J210" s="327" t="s">
        <v>747</v>
      </c>
      <c r="K210" s="299"/>
      <c r="L210" s="299"/>
      <c r="M210" s="299"/>
    </row>
    <row r="211" spans="1:13" ht="16.5" x14ac:dyDescent="0.3">
      <c r="A211" s="324"/>
      <c r="C211" s="325"/>
      <c r="D211" s="325"/>
      <c r="E211" s="325"/>
      <c r="F211" s="325"/>
      <c r="G211" s="325"/>
      <c r="H211" s="325"/>
      <c r="I211" s="309"/>
      <c r="J211" s="327" t="s">
        <v>748</v>
      </c>
      <c r="K211" s="299"/>
      <c r="L211" s="299"/>
      <c r="M211" s="299"/>
    </row>
    <row r="212" spans="1:13" ht="16.5" x14ac:dyDescent="0.3">
      <c r="A212" s="324"/>
      <c r="C212" s="325"/>
      <c r="D212" s="325"/>
      <c r="E212" s="325"/>
      <c r="F212" s="325"/>
      <c r="G212" s="325"/>
      <c r="H212" s="325"/>
      <c r="I212" s="309"/>
      <c r="J212" s="327" t="s">
        <v>749</v>
      </c>
      <c r="K212" s="299"/>
      <c r="L212" s="299"/>
      <c r="M212" s="299"/>
    </row>
    <row r="213" spans="1:13" ht="16.5" x14ac:dyDescent="0.3">
      <c r="A213" s="324"/>
      <c r="C213" s="325"/>
      <c r="D213" s="325"/>
      <c r="E213" s="325"/>
      <c r="F213" s="325"/>
      <c r="G213" s="325"/>
      <c r="H213" s="325"/>
      <c r="I213" s="309"/>
      <c r="J213" s="327"/>
      <c r="K213" s="299"/>
      <c r="L213" s="299"/>
      <c r="M213" s="299"/>
    </row>
    <row r="214" spans="1:13" ht="16.5" x14ac:dyDescent="0.3">
      <c r="A214" s="324"/>
      <c r="C214" s="325"/>
      <c r="D214" s="325"/>
      <c r="E214" s="325"/>
      <c r="F214" s="325"/>
      <c r="G214" s="325"/>
      <c r="H214" s="325"/>
      <c r="I214" s="309"/>
      <c r="J214" s="327" t="s">
        <v>750</v>
      </c>
      <c r="K214" s="299"/>
      <c r="L214" s="299"/>
      <c r="M214" s="299"/>
    </row>
    <row r="215" spans="1:13" ht="16.5" x14ac:dyDescent="0.3">
      <c r="A215" s="324"/>
      <c r="C215" s="325"/>
      <c r="D215" s="325"/>
      <c r="E215" s="325"/>
      <c r="F215" s="325"/>
      <c r="G215" s="325"/>
      <c r="H215" s="325"/>
      <c r="I215" s="309"/>
      <c r="J215" s="327" t="s">
        <v>751</v>
      </c>
      <c r="K215" s="299"/>
      <c r="L215" s="299"/>
      <c r="M215" s="299"/>
    </row>
    <row r="216" spans="1:13" ht="16.5" x14ac:dyDescent="0.3">
      <c r="A216" s="324"/>
      <c r="C216" s="325"/>
      <c r="D216" s="325"/>
      <c r="E216" s="325"/>
      <c r="F216" s="325"/>
      <c r="G216" s="325"/>
      <c r="H216" s="325"/>
      <c r="I216" s="309"/>
      <c r="J216" s="327" t="s">
        <v>752</v>
      </c>
      <c r="K216" s="299"/>
      <c r="L216" s="299"/>
      <c r="M216" s="299"/>
    </row>
    <row r="217" spans="1:13" ht="16.5" x14ac:dyDescent="0.3">
      <c r="A217" s="324"/>
      <c r="C217" s="325"/>
      <c r="D217" s="325"/>
      <c r="E217" s="325"/>
      <c r="F217" s="325"/>
      <c r="G217" s="325"/>
      <c r="H217" s="325"/>
      <c r="I217" s="309"/>
      <c r="J217" s="327" t="s">
        <v>753</v>
      </c>
      <c r="K217" s="299"/>
      <c r="L217" s="299"/>
      <c r="M217" s="299"/>
    </row>
    <row r="218" spans="1:13" ht="16.5" x14ac:dyDescent="0.3">
      <c r="A218" s="324"/>
      <c r="C218" s="325"/>
      <c r="D218" s="325"/>
      <c r="E218" s="325"/>
      <c r="F218" s="325"/>
      <c r="G218" s="325"/>
      <c r="H218" s="325"/>
      <c r="I218" s="309"/>
      <c r="J218" s="327" t="s">
        <v>754</v>
      </c>
      <c r="K218" s="299"/>
      <c r="L218" s="299"/>
      <c r="M218" s="299"/>
    </row>
    <row r="219" spans="1:13" ht="16.5" x14ac:dyDescent="0.3">
      <c r="A219" s="324"/>
      <c r="C219" s="325"/>
      <c r="D219" s="325"/>
      <c r="E219" s="325"/>
      <c r="F219" s="325"/>
      <c r="G219" s="325"/>
      <c r="H219" s="325"/>
      <c r="I219" s="309"/>
      <c r="J219" s="327" t="s">
        <v>755</v>
      </c>
      <c r="K219" s="299"/>
      <c r="L219" s="299"/>
      <c r="M219" s="299"/>
    </row>
    <row r="220" spans="1:13" ht="16.5" x14ac:dyDescent="0.3">
      <c r="A220" s="324"/>
      <c r="C220" s="325"/>
      <c r="D220" s="325"/>
      <c r="E220" s="325"/>
      <c r="F220" s="325"/>
      <c r="G220" s="325"/>
      <c r="H220" s="325"/>
      <c r="I220" s="309"/>
      <c r="J220" s="327" t="s">
        <v>756</v>
      </c>
      <c r="K220" s="299"/>
      <c r="L220" s="299"/>
      <c r="M220" s="299"/>
    </row>
    <row r="221" spans="1:13" ht="16.5" x14ac:dyDescent="0.3">
      <c r="A221" s="324"/>
      <c r="C221" s="325"/>
      <c r="D221" s="325"/>
      <c r="E221" s="325"/>
      <c r="F221" s="325"/>
      <c r="G221" s="325"/>
      <c r="H221" s="325"/>
      <c r="I221" s="309"/>
      <c r="J221" s="327" t="s">
        <v>743</v>
      </c>
      <c r="K221" s="299"/>
      <c r="L221" s="299"/>
      <c r="M221" s="299"/>
    </row>
    <row r="222" spans="1:13" ht="16.5" x14ac:dyDescent="0.3">
      <c r="A222" s="324"/>
      <c r="C222" s="325"/>
      <c r="D222" s="325"/>
      <c r="E222" s="325"/>
      <c r="F222" s="325"/>
      <c r="G222" s="325"/>
      <c r="H222" s="325"/>
      <c r="I222" s="309"/>
      <c r="J222" s="327" t="s">
        <v>744</v>
      </c>
      <c r="K222" s="299"/>
      <c r="L222" s="299"/>
      <c r="M222" s="299"/>
    </row>
    <row r="223" spans="1:13" ht="16.5" x14ac:dyDescent="0.3">
      <c r="A223" s="324"/>
      <c r="C223" s="325"/>
      <c r="D223" s="325"/>
      <c r="E223" s="325"/>
      <c r="F223" s="325"/>
      <c r="G223" s="325"/>
      <c r="H223" s="325"/>
      <c r="I223" s="309"/>
      <c r="J223" s="327" t="s">
        <v>757</v>
      </c>
      <c r="K223" s="299"/>
      <c r="L223" s="299"/>
      <c r="M223" s="299"/>
    </row>
    <row r="224" spans="1:13" ht="16.5" x14ac:dyDescent="0.3">
      <c r="A224" s="324"/>
      <c r="C224" s="325"/>
      <c r="D224" s="325"/>
      <c r="E224" s="325"/>
      <c r="F224" s="325"/>
      <c r="G224" s="325"/>
      <c r="H224" s="325"/>
      <c r="I224" s="309"/>
      <c r="J224" s="327" t="s">
        <v>758</v>
      </c>
      <c r="K224" s="299"/>
      <c r="L224" s="299"/>
      <c r="M224" s="299"/>
    </row>
    <row r="225" spans="1:13" ht="16.5" x14ac:dyDescent="0.3">
      <c r="A225" s="324"/>
      <c r="C225" s="325"/>
      <c r="D225" s="325"/>
      <c r="E225" s="325"/>
      <c r="F225" s="325"/>
      <c r="G225" s="325"/>
      <c r="H225" s="325"/>
      <c r="I225" s="309"/>
      <c r="J225" s="327" t="s">
        <v>759</v>
      </c>
      <c r="K225" s="299"/>
      <c r="L225" s="299"/>
      <c r="M225" s="299"/>
    </row>
    <row r="226" spans="1:13" ht="16.5" x14ac:dyDescent="0.3">
      <c r="A226" s="324"/>
      <c r="C226" s="325"/>
      <c r="D226" s="325"/>
      <c r="E226" s="325"/>
      <c r="F226" s="325"/>
      <c r="G226" s="325"/>
      <c r="H226" s="325"/>
      <c r="I226" s="309"/>
      <c r="J226" s="327"/>
      <c r="K226" s="299"/>
      <c r="L226" s="299"/>
      <c r="M226" s="299"/>
    </row>
    <row r="227" spans="1:13" ht="16.5" x14ac:dyDescent="0.25">
      <c r="A227" s="324"/>
      <c r="C227" s="324"/>
      <c r="D227" s="324"/>
      <c r="E227" s="324"/>
      <c r="F227" s="324"/>
      <c r="G227" s="324"/>
      <c r="H227" s="324"/>
      <c r="I227" s="324"/>
      <c r="J227" s="324"/>
      <c r="K227" s="299"/>
      <c r="L227" s="299"/>
      <c r="M227" s="299"/>
    </row>
    <row r="228" spans="1:13" ht="16.5" x14ac:dyDescent="0.25">
      <c r="A228" s="309" t="s">
        <v>714</v>
      </c>
      <c r="B228" s="320">
        <v>1</v>
      </c>
      <c r="C228" s="309" t="s">
        <v>760</v>
      </c>
      <c r="D228" s="321">
        <v>0</v>
      </c>
      <c r="E228" s="320"/>
      <c r="F228" s="321">
        <v>0</v>
      </c>
      <c r="G228" s="320">
        <v>0</v>
      </c>
      <c r="H228" s="320" t="s">
        <v>247</v>
      </c>
      <c r="I228" s="320"/>
      <c r="J228" s="320"/>
      <c r="K228" s="299"/>
      <c r="L228" s="299"/>
      <c r="M228" s="299"/>
    </row>
    <row r="229" spans="1:13" ht="16.5" x14ac:dyDescent="0.3">
      <c r="A229" s="324"/>
      <c r="B229" s="327"/>
      <c r="C229" s="325"/>
      <c r="D229" s="325"/>
      <c r="E229" s="325"/>
      <c r="F229" s="325"/>
      <c r="G229" s="325"/>
      <c r="H229" s="325"/>
      <c r="I229" s="309" t="s">
        <v>684</v>
      </c>
      <c r="J229" s="309"/>
      <c r="K229" s="299"/>
      <c r="L229" s="299"/>
      <c r="M229" s="299"/>
    </row>
    <row r="230" spans="1:13" ht="16.5" x14ac:dyDescent="0.3">
      <c r="A230" s="324"/>
      <c r="C230" s="325"/>
      <c r="D230" s="325"/>
      <c r="E230" s="325"/>
      <c r="F230" s="325"/>
      <c r="G230" s="325"/>
      <c r="H230" s="325"/>
      <c r="I230" s="309"/>
      <c r="J230" s="327" t="s">
        <v>761</v>
      </c>
      <c r="K230" s="299"/>
      <c r="L230" s="299"/>
      <c r="M230" s="299"/>
    </row>
    <row r="231" spans="1:13" ht="16.5" x14ac:dyDescent="0.3">
      <c r="A231" s="324"/>
      <c r="C231" s="325"/>
      <c r="D231" s="325"/>
      <c r="E231" s="325"/>
      <c r="F231" s="325"/>
      <c r="G231" s="325"/>
      <c r="H231" s="325"/>
      <c r="I231" s="309"/>
      <c r="J231" s="327" t="s">
        <v>762</v>
      </c>
      <c r="K231" s="299"/>
      <c r="L231" s="299"/>
    </row>
    <row r="232" spans="1:13" ht="16.5" x14ac:dyDescent="0.3">
      <c r="A232" s="324"/>
      <c r="C232" s="325"/>
      <c r="D232" s="325"/>
      <c r="E232" s="325"/>
      <c r="F232" s="325"/>
      <c r="G232" s="325"/>
      <c r="H232" s="325"/>
      <c r="I232" s="309"/>
      <c r="J232" s="327" t="s">
        <v>763</v>
      </c>
      <c r="K232" s="299"/>
      <c r="L232" s="299"/>
    </row>
    <row r="233" spans="1:13" ht="16.5" x14ac:dyDescent="0.3">
      <c r="A233" s="324"/>
      <c r="C233" s="325"/>
      <c r="D233" s="325"/>
      <c r="E233" s="325"/>
      <c r="F233" s="325"/>
      <c r="G233" s="325"/>
      <c r="H233" s="325"/>
      <c r="I233" s="309"/>
      <c r="J233" s="327" t="s">
        <v>764</v>
      </c>
      <c r="K233" s="299"/>
      <c r="L233" s="299"/>
    </row>
    <row r="234" spans="1:13" ht="16.5" x14ac:dyDescent="0.3">
      <c r="A234" s="324"/>
      <c r="C234" s="325"/>
      <c r="D234" s="325"/>
      <c r="E234" s="325"/>
      <c r="F234" s="325"/>
      <c r="G234" s="325"/>
      <c r="H234" s="325"/>
      <c r="I234" s="309"/>
      <c r="J234" s="327" t="s">
        <v>765</v>
      </c>
      <c r="K234" s="299"/>
    </row>
    <row r="235" spans="1:13" ht="16.5" x14ac:dyDescent="0.3">
      <c r="A235" s="324"/>
      <c r="C235" s="325"/>
      <c r="D235" s="325"/>
      <c r="E235" s="325"/>
      <c r="F235" s="325"/>
      <c r="G235" s="325"/>
      <c r="H235" s="325"/>
      <c r="I235" s="309"/>
      <c r="J235" s="327"/>
      <c r="K235" s="299"/>
    </row>
    <row r="236" spans="1:13" ht="16.5" x14ac:dyDescent="0.3">
      <c r="A236" s="324"/>
      <c r="C236" s="325"/>
      <c r="D236" s="325"/>
      <c r="E236" s="325"/>
      <c r="F236" s="325"/>
      <c r="G236" s="325"/>
      <c r="H236" s="325"/>
      <c r="I236" s="309"/>
      <c r="J236" s="327" t="s">
        <v>766</v>
      </c>
      <c r="K236" s="299"/>
    </row>
    <row r="237" spans="1:13" ht="16.5" x14ac:dyDescent="0.3">
      <c r="A237" s="324"/>
      <c r="C237" s="325"/>
      <c r="D237" s="325"/>
      <c r="E237" s="325"/>
      <c r="F237" s="325"/>
      <c r="G237" s="325"/>
      <c r="H237" s="325"/>
      <c r="I237" s="309"/>
      <c r="J237" s="327" t="s">
        <v>767</v>
      </c>
      <c r="K237" s="299"/>
    </row>
    <row r="238" spans="1:13" ht="16.5" x14ac:dyDescent="0.3">
      <c r="A238" s="324"/>
      <c r="C238" s="325"/>
      <c r="D238" s="325"/>
      <c r="E238" s="325"/>
      <c r="F238" s="325"/>
      <c r="G238" s="325"/>
      <c r="H238" s="325"/>
      <c r="I238" s="309"/>
      <c r="J238" s="327" t="s">
        <v>768</v>
      </c>
      <c r="K238" s="299"/>
    </row>
    <row r="239" spans="1:13" ht="16.5" x14ac:dyDescent="0.3">
      <c r="A239" s="324"/>
      <c r="C239" s="325"/>
      <c r="D239" s="325"/>
      <c r="E239" s="325"/>
      <c r="F239" s="325"/>
      <c r="G239" s="325"/>
      <c r="H239" s="325"/>
      <c r="I239" s="309"/>
      <c r="J239" s="327" t="s">
        <v>769</v>
      </c>
      <c r="K239" s="299"/>
    </row>
    <row r="240" spans="1:13" ht="16.5" x14ac:dyDescent="0.3">
      <c r="A240" s="324"/>
      <c r="C240" s="325"/>
      <c r="D240" s="325"/>
      <c r="E240" s="325"/>
      <c r="F240" s="325"/>
      <c r="G240" s="325"/>
      <c r="H240" s="325"/>
      <c r="I240" s="309"/>
      <c r="J240" s="327"/>
      <c r="K240" s="299"/>
    </row>
    <row r="241" spans="1:11" ht="16.5" x14ac:dyDescent="0.3">
      <c r="A241" s="324"/>
      <c r="C241" s="325"/>
      <c r="D241" s="325"/>
      <c r="E241" s="325"/>
      <c r="F241" s="325"/>
      <c r="G241" s="325"/>
      <c r="H241" s="325"/>
      <c r="I241" s="309"/>
      <c r="J241" s="327" t="s">
        <v>770</v>
      </c>
      <c r="K241" s="299"/>
    </row>
    <row r="242" spans="1:11" ht="16.5" x14ac:dyDescent="0.3">
      <c r="A242" s="324"/>
      <c r="C242" s="325"/>
      <c r="D242" s="325"/>
      <c r="E242" s="325"/>
      <c r="F242" s="325"/>
      <c r="G242" s="325"/>
      <c r="H242" s="325"/>
      <c r="I242" s="309"/>
      <c r="J242" s="327" t="s">
        <v>771</v>
      </c>
      <c r="K242" s="299"/>
    </row>
    <row r="243" spans="1:11" ht="16.5" x14ac:dyDescent="0.3">
      <c r="A243" s="324"/>
      <c r="C243" s="325"/>
      <c r="D243" s="325"/>
      <c r="E243" s="325"/>
      <c r="F243" s="325"/>
      <c r="G243" s="325"/>
      <c r="H243" s="325"/>
      <c r="I243" s="309"/>
      <c r="J243" s="327" t="s">
        <v>772</v>
      </c>
      <c r="K243" s="299"/>
    </row>
    <row r="244" spans="1:11" ht="16.5" x14ac:dyDescent="0.3">
      <c r="A244" s="324"/>
      <c r="C244" s="325"/>
      <c r="D244" s="325"/>
      <c r="E244" s="325"/>
      <c r="F244" s="325"/>
      <c r="G244" s="325"/>
      <c r="H244" s="325"/>
      <c r="I244" s="309"/>
      <c r="J244" s="327"/>
      <c r="K244" s="299"/>
    </row>
    <row r="245" spans="1:11" ht="16.5" x14ac:dyDescent="0.3">
      <c r="A245" s="324"/>
      <c r="C245" s="325"/>
      <c r="D245" s="325"/>
      <c r="E245" s="325"/>
      <c r="F245" s="325"/>
      <c r="G245" s="325"/>
      <c r="H245" s="325"/>
      <c r="I245" s="309"/>
      <c r="J245" s="327" t="s">
        <v>773</v>
      </c>
      <c r="K245" s="299"/>
    </row>
    <row r="246" spans="1:11" ht="16.5" x14ac:dyDescent="0.3">
      <c r="A246" s="324"/>
      <c r="C246" s="325"/>
      <c r="D246" s="325"/>
      <c r="E246" s="325"/>
      <c r="F246" s="325"/>
      <c r="G246" s="325"/>
      <c r="H246" s="325"/>
      <c r="I246" s="309"/>
      <c r="J246" s="327" t="s">
        <v>774</v>
      </c>
      <c r="K246" s="299"/>
    </row>
    <row r="247" spans="1:11" ht="16.5" x14ac:dyDescent="0.3">
      <c r="A247" s="324"/>
      <c r="C247" s="325"/>
      <c r="D247" s="325"/>
      <c r="E247" s="325"/>
      <c r="F247" s="325"/>
      <c r="G247" s="325"/>
      <c r="H247" s="325"/>
      <c r="I247" s="309"/>
      <c r="J247" s="327"/>
      <c r="K247" s="299"/>
    </row>
    <row r="248" spans="1:11" ht="16.5" x14ac:dyDescent="0.3">
      <c r="A248" s="324"/>
      <c r="C248" s="325"/>
      <c r="D248" s="325"/>
      <c r="E248" s="325"/>
      <c r="F248" s="325"/>
      <c r="G248" s="325"/>
      <c r="H248" s="325"/>
      <c r="I248" s="309"/>
      <c r="J248" s="327" t="s">
        <v>775</v>
      </c>
      <c r="K248" s="299"/>
    </row>
    <row r="249" spans="1:11" ht="16.5" x14ac:dyDescent="0.3">
      <c r="A249" s="324"/>
      <c r="C249" s="325"/>
      <c r="D249" s="325"/>
      <c r="E249" s="325"/>
      <c r="F249" s="325"/>
      <c r="G249" s="325"/>
      <c r="H249" s="325"/>
      <c r="I249" s="309"/>
      <c r="J249" s="327" t="s">
        <v>776</v>
      </c>
      <c r="K249" s="299"/>
    </row>
    <row r="250" spans="1:11" ht="16.5" x14ac:dyDescent="0.3">
      <c r="A250" s="324"/>
      <c r="C250" s="325"/>
      <c r="D250" s="325"/>
      <c r="E250" s="325"/>
      <c r="F250" s="325"/>
      <c r="G250" s="325"/>
      <c r="H250" s="325"/>
      <c r="I250" s="309"/>
      <c r="J250" s="327" t="s">
        <v>777</v>
      </c>
      <c r="K250" s="299"/>
    </row>
    <row r="251" spans="1:11" ht="16.5" x14ac:dyDescent="0.3">
      <c r="A251" s="324"/>
      <c r="C251" s="325"/>
      <c r="D251" s="325"/>
      <c r="E251" s="325"/>
      <c r="F251" s="325"/>
      <c r="G251" s="325"/>
      <c r="H251" s="325"/>
      <c r="I251" s="309"/>
      <c r="J251" s="327"/>
      <c r="K251" s="299"/>
    </row>
    <row r="252" spans="1:11" ht="16.5" x14ac:dyDescent="0.3">
      <c r="A252" s="324"/>
      <c r="C252" s="325"/>
      <c r="D252" s="325"/>
      <c r="E252" s="325"/>
      <c r="F252" s="325"/>
      <c r="G252" s="325"/>
      <c r="H252" s="325"/>
      <c r="I252" s="309"/>
      <c r="J252" s="327" t="s">
        <v>778</v>
      </c>
      <c r="K252" s="299"/>
    </row>
    <row r="253" spans="1:11" ht="16.5" x14ac:dyDescent="0.3">
      <c r="A253" s="324"/>
      <c r="C253" s="325"/>
      <c r="D253" s="325"/>
      <c r="E253" s="325"/>
      <c r="F253" s="325"/>
      <c r="G253" s="325"/>
      <c r="H253" s="325"/>
      <c r="I253" s="309"/>
      <c r="J253" s="327" t="s">
        <v>779</v>
      </c>
      <c r="K253" s="299"/>
    </row>
    <row r="254" spans="1:11" ht="16.5" x14ac:dyDescent="0.3">
      <c r="A254" s="324"/>
      <c r="C254" s="325"/>
      <c r="D254" s="325"/>
      <c r="E254" s="325"/>
      <c r="F254" s="325"/>
      <c r="G254" s="325"/>
      <c r="H254" s="325"/>
      <c r="I254" s="309"/>
      <c r="J254" s="327" t="s">
        <v>780</v>
      </c>
      <c r="K254" s="299"/>
    </row>
    <row r="255" spans="1:11" ht="16.5" x14ac:dyDescent="0.3">
      <c r="A255" s="324"/>
      <c r="C255" s="325"/>
      <c r="D255" s="325"/>
      <c r="E255" s="325"/>
      <c r="F255" s="325"/>
      <c r="G255" s="325"/>
      <c r="H255" s="325"/>
      <c r="I255" s="309"/>
      <c r="J255" s="327"/>
      <c r="K255" s="299"/>
    </row>
    <row r="256" spans="1:11" ht="16.5" x14ac:dyDescent="0.3">
      <c r="A256" s="324"/>
      <c r="C256" s="325"/>
      <c r="D256" s="325"/>
      <c r="E256" s="325"/>
      <c r="F256" s="325"/>
      <c r="G256" s="325"/>
      <c r="H256" s="325"/>
      <c r="I256" s="309"/>
      <c r="J256" s="327" t="s">
        <v>671</v>
      </c>
      <c r="K256" s="299"/>
    </row>
    <row r="257" spans="1:13" ht="16.5" x14ac:dyDescent="0.3">
      <c r="A257" s="324"/>
      <c r="C257" s="325"/>
      <c r="D257" s="325"/>
      <c r="E257" s="325"/>
      <c r="F257" s="325"/>
      <c r="G257" s="325"/>
      <c r="H257" s="325"/>
      <c r="I257" s="309"/>
      <c r="J257" s="327"/>
      <c r="K257" s="299"/>
    </row>
    <row r="258" spans="1:13" ht="16.5" x14ac:dyDescent="0.3">
      <c r="A258" s="324"/>
      <c r="C258" s="325"/>
      <c r="D258" s="325"/>
      <c r="E258" s="325"/>
      <c r="F258" s="325"/>
      <c r="G258" s="325"/>
      <c r="H258" s="325"/>
      <c r="I258" s="309"/>
      <c r="J258" s="327" t="s">
        <v>672</v>
      </c>
      <c r="K258" s="299"/>
    </row>
    <row r="259" spans="1:13" ht="16.5" x14ac:dyDescent="0.3">
      <c r="A259" s="324"/>
      <c r="C259" s="325"/>
      <c r="D259" s="325"/>
      <c r="E259" s="325"/>
      <c r="F259" s="325"/>
      <c r="G259" s="325"/>
      <c r="H259" s="325"/>
      <c r="I259" s="309"/>
      <c r="J259" s="327"/>
      <c r="K259" s="299"/>
    </row>
    <row r="260" spans="1:13" ht="16.5" x14ac:dyDescent="0.3">
      <c r="A260" s="324"/>
      <c r="C260" s="325"/>
      <c r="D260" s="325"/>
      <c r="E260" s="325"/>
      <c r="F260" s="325"/>
      <c r="G260" s="325"/>
      <c r="H260" s="325"/>
      <c r="I260" s="309"/>
      <c r="J260" s="327"/>
      <c r="K260" s="299"/>
    </row>
    <row r="261" spans="1:13" ht="16.5" x14ac:dyDescent="0.3">
      <c r="A261" s="324"/>
      <c r="C261" s="325"/>
      <c r="D261" s="325"/>
      <c r="E261" s="325"/>
      <c r="F261" s="325"/>
      <c r="G261" s="325"/>
      <c r="H261" s="325"/>
      <c r="I261" s="309"/>
      <c r="J261" s="327" t="s">
        <v>781</v>
      </c>
      <c r="K261" s="299"/>
    </row>
    <row r="262" spans="1:13" ht="16.5" x14ac:dyDescent="0.3">
      <c r="A262" s="324"/>
      <c r="C262" s="325"/>
      <c r="D262" s="325"/>
      <c r="E262" s="325"/>
      <c r="F262" s="325"/>
      <c r="G262" s="325"/>
      <c r="H262" s="325"/>
      <c r="I262" s="309"/>
      <c r="J262" s="327" t="s">
        <v>782</v>
      </c>
      <c r="K262" s="299"/>
    </row>
    <row r="263" spans="1:13" ht="16.5" x14ac:dyDescent="0.3">
      <c r="A263" s="324"/>
      <c r="C263" s="325"/>
      <c r="D263" s="325"/>
      <c r="E263" s="325"/>
      <c r="F263" s="325"/>
      <c r="G263" s="325"/>
      <c r="H263" s="325"/>
      <c r="I263" s="309"/>
      <c r="J263" s="327" t="s">
        <v>783</v>
      </c>
      <c r="K263" s="299"/>
    </row>
    <row r="264" spans="1:13" ht="16.5" x14ac:dyDescent="0.3">
      <c r="A264" s="324"/>
      <c r="C264" s="325"/>
      <c r="D264" s="325"/>
      <c r="E264" s="325"/>
      <c r="F264" s="325"/>
      <c r="G264" s="325"/>
      <c r="H264" s="325"/>
      <c r="I264" s="309"/>
      <c r="J264" s="327" t="s">
        <v>784</v>
      </c>
      <c r="K264" s="299"/>
    </row>
    <row r="265" spans="1:13" ht="16.5" x14ac:dyDescent="0.3">
      <c r="A265" s="324"/>
      <c r="C265" s="325"/>
      <c r="D265" s="325"/>
      <c r="E265" s="325"/>
      <c r="F265" s="325"/>
      <c r="G265" s="325"/>
      <c r="H265" s="325"/>
      <c r="I265" s="309"/>
      <c r="J265" s="327"/>
      <c r="K265" s="299"/>
    </row>
    <row r="266" spans="1:13" ht="16.5" x14ac:dyDescent="0.3">
      <c r="A266" s="324"/>
      <c r="C266" s="325"/>
      <c r="E266" s="325"/>
      <c r="F266" s="325"/>
      <c r="G266" s="325"/>
      <c r="H266" s="325"/>
      <c r="I266" s="309"/>
      <c r="J266" s="327"/>
      <c r="K266" s="299"/>
    </row>
    <row r="267" spans="1:13" ht="16.5" x14ac:dyDescent="0.3">
      <c r="A267" s="324"/>
      <c r="B267" s="324"/>
      <c r="D267" s="324"/>
      <c r="E267" s="324"/>
      <c r="F267" s="324"/>
      <c r="H267" s="324"/>
      <c r="J267" s="325"/>
      <c r="K267" s="299"/>
    </row>
    <row r="268" spans="1:13" ht="16.5" x14ac:dyDescent="0.3">
      <c r="A268" s="324"/>
      <c r="B268" s="324"/>
      <c r="C268" s="324"/>
      <c r="D268" s="324" t="s">
        <v>785</v>
      </c>
      <c r="E268" s="324"/>
      <c r="F268" s="322">
        <v>13810.25</v>
      </c>
      <c r="G268" s="324"/>
      <c r="H268" s="324"/>
      <c r="J268" s="325"/>
      <c r="K268" s="299"/>
    </row>
    <row r="269" spans="1:13" ht="23.25" x14ac:dyDescent="0.3">
      <c r="A269" s="304" t="s">
        <v>283</v>
      </c>
      <c r="B269" s="298"/>
      <c r="C269" s="298"/>
      <c r="D269" s="298"/>
      <c r="E269" s="298"/>
      <c r="F269" s="298"/>
      <c r="G269" s="298"/>
      <c r="H269" s="298"/>
      <c r="I269" s="298"/>
      <c r="J269" s="298"/>
      <c r="K269" s="298"/>
      <c r="L269" s="298"/>
      <c r="M269" s="299"/>
    </row>
    <row r="270" spans="1:13" ht="16.5" x14ac:dyDescent="0.3">
      <c r="A270" s="317" t="s">
        <v>284</v>
      </c>
      <c r="B270" s="318" t="s">
        <v>277</v>
      </c>
      <c r="C270" s="318"/>
      <c r="D270" s="318"/>
      <c r="E270" s="317" t="s">
        <v>70</v>
      </c>
      <c r="F270" s="317" t="s">
        <v>285</v>
      </c>
      <c r="G270" s="298"/>
      <c r="H270" s="298"/>
      <c r="I270" s="298"/>
      <c r="J270" s="298"/>
      <c r="K270" s="298"/>
      <c r="L270" s="298"/>
      <c r="M270" s="299"/>
    </row>
    <row r="271" spans="1:13" ht="16.5" x14ac:dyDescent="0.3">
      <c r="A271" s="309" t="s">
        <v>509</v>
      </c>
      <c r="B271" s="320">
        <v>1</v>
      </c>
      <c r="C271" s="320"/>
      <c r="D271" s="320"/>
      <c r="E271" s="309" t="s">
        <v>510</v>
      </c>
      <c r="F271" s="309">
        <v>0</v>
      </c>
      <c r="G271" s="298"/>
      <c r="H271" s="298"/>
      <c r="I271" s="298"/>
      <c r="J271" s="298"/>
      <c r="K271" s="298"/>
      <c r="L271" s="298"/>
      <c r="M271" s="299"/>
    </row>
    <row r="272" spans="1:13" ht="16.5" x14ac:dyDescent="0.3">
      <c r="A272" s="309" t="s">
        <v>618</v>
      </c>
      <c r="B272" s="320">
        <v>1</v>
      </c>
      <c r="C272" s="320"/>
      <c r="D272" s="320"/>
      <c r="E272" s="309" t="s">
        <v>604</v>
      </c>
      <c r="F272" s="309">
        <v>0</v>
      </c>
      <c r="G272" s="298"/>
      <c r="H272" s="298"/>
      <c r="I272" s="298"/>
      <c r="J272" s="298"/>
      <c r="K272" s="298"/>
      <c r="L272" s="298"/>
      <c r="M272" s="299"/>
    </row>
    <row r="273" spans="1:13" ht="16.5" x14ac:dyDescent="0.3">
      <c r="A273" s="309">
        <v>3861569</v>
      </c>
      <c r="B273" s="320">
        <v>1</v>
      </c>
      <c r="C273" s="320"/>
      <c r="D273" s="320"/>
      <c r="E273" s="309" t="s">
        <v>511</v>
      </c>
      <c r="F273" s="309">
        <v>0</v>
      </c>
      <c r="G273" s="298"/>
      <c r="H273" s="298"/>
      <c r="I273" s="298"/>
      <c r="J273" s="298"/>
      <c r="K273" s="298"/>
      <c r="L273" s="298"/>
      <c r="M273" s="299"/>
    </row>
    <row r="274" spans="1:13" ht="16.5" x14ac:dyDescent="0.3">
      <c r="A274" s="309" t="s">
        <v>619</v>
      </c>
      <c r="B274" s="320">
        <v>1</v>
      </c>
      <c r="C274" s="320"/>
      <c r="D274" s="320"/>
      <c r="E274" s="309" t="s">
        <v>620</v>
      </c>
      <c r="F274" s="309">
        <v>0</v>
      </c>
      <c r="G274" s="298"/>
      <c r="H274" s="298"/>
      <c r="I274" s="298"/>
      <c r="J274" s="298"/>
      <c r="K274" s="298"/>
      <c r="L274" s="298"/>
      <c r="M274" s="299"/>
    </row>
    <row r="275" spans="1:13" ht="16.5" x14ac:dyDescent="0.3">
      <c r="A275" s="309" t="s">
        <v>512</v>
      </c>
      <c r="B275" s="320">
        <v>1</v>
      </c>
      <c r="C275" s="320"/>
      <c r="D275" s="320"/>
      <c r="E275" s="309" t="s">
        <v>513</v>
      </c>
      <c r="F275" s="309">
        <v>9064.18</v>
      </c>
      <c r="G275" s="298"/>
      <c r="H275" s="298"/>
      <c r="I275" s="298"/>
      <c r="J275" s="298"/>
      <c r="K275" s="298"/>
      <c r="L275" s="298"/>
      <c r="M275" s="299"/>
    </row>
    <row r="276" spans="1:13" ht="16.5" x14ac:dyDescent="0.3">
      <c r="A276" s="309" t="s">
        <v>514</v>
      </c>
      <c r="B276" s="320">
        <v>1</v>
      </c>
      <c r="C276" s="320"/>
      <c r="D276" s="320"/>
      <c r="E276" s="309" t="s">
        <v>515</v>
      </c>
      <c r="F276" s="309">
        <v>0</v>
      </c>
      <c r="G276" s="298"/>
      <c r="H276" s="298"/>
      <c r="I276" s="298"/>
      <c r="J276" s="298"/>
      <c r="K276" s="298"/>
      <c r="L276" s="298"/>
      <c r="M276" s="299"/>
    </row>
    <row r="277" spans="1:13" ht="16.5" x14ac:dyDescent="0.3">
      <c r="A277" s="309" t="s">
        <v>516</v>
      </c>
      <c r="B277" s="320">
        <v>1</v>
      </c>
      <c r="C277" s="320"/>
      <c r="D277" s="320"/>
      <c r="E277" s="309" t="s">
        <v>517</v>
      </c>
      <c r="F277" s="309">
        <v>0</v>
      </c>
      <c r="G277" s="298"/>
      <c r="H277" s="298"/>
      <c r="I277" s="298"/>
      <c r="J277" s="298"/>
      <c r="K277" s="298"/>
      <c r="L277" s="298"/>
    </row>
    <row r="278" spans="1:13" ht="16.5" x14ac:dyDescent="0.3">
      <c r="A278" s="309" t="s">
        <v>351</v>
      </c>
      <c r="B278" s="320">
        <v>1</v>
      </c>
      <c r="C278" s="320"/>
      <c r="D278" s="320"/>
      <c r="E278" s="309" t="s">
        <v>352</v>
      </c>
      <c r="F278" s="309">
        <v>0</v>
      </c>
      <c r="G278" s="298"/>
      <c r="H278" s="298"/>
      <c r="I278" s="298"/>
      <c r="J278" s="298"/>
      <c r="K278" s="298"/>
      <c r="L278" s="298"/>
    </row>
    <row r="279" spans="1:13" ht="16.5" x14ac:dyDescent="0.3">
      <c r="A279" s="309" t="s">
        <v>286</v>
      </c>
      <c r="B279" s="320">
        <v>1</v>
      </c>
      <c r="C279" s="320"/>
      <c r="D279" s="320"/>
      <c r="E279" s="309" t="s">
        <v>287</v>
      </c>
      <c r="F279" s="309">
        <v>0</v>
      </c>
      <c r="G279" s="298"/>
      <c r="H279" s="298"/>
      <c r="I279" s="298"/>
      <c r="J279" s="298"/>
      <c r="K279" s="298"/>
      <c r="L279" s="298"/>
    </row>
    <row r="280" spans="1:13" ht="16.5" x14ac:dyDescent="0.3">
      <c r="A280" s="309" t="s">
        <v>518</v>
      </c>
      <c r="B280" s="320">
        <v>1</v>
      </c>
      <c r="C280" s="320"/>
      <c r="D280" s="320"/>
      <c r="E280" s="309" t="s">
        <v>438</v>
      </c>
      <c r="F280" s="309">
        <v>0</v>
      </c>
      <c r="G280" s="298"/>
      <c r="H280" s="298"/>
      <c r="I280" s="298"/>
      <c r="J280" s="298"/>
      <c r="K280" s="298"/>
      <c r="L280" s="298"/>
    </row>
    <row r="281" spans="1:13" ht="16.5" x14ac:dyDescent="0.3">
      <c r="A281" s="309" t="s">
        <v>621</v>
      </c>
      <c r="B281" s="320">
        <v>1</v>
      </c>
      <c r="C281" s="320"/>
      <c r="D281" s="320"/>
      <c r="E281" s="309" t="s">
        <v>622</v>
      </c>
      <c r="F281" s="309">
        <v>68.3</v>
      </c>
      <c r="G281" s="298"/>
      <c r="H281" s="298"/>
      <c r="I281" s="298"/>
      <c r="J281" s="298"/>
      <c r="K281" s="298"/>
      <c r="L281" s="298"/>
    </row>
    <row r="282" spans="1:13" ht="16.5" x14ac:dyDescent="0.3">
      <c r="A282" s="309" t="s">
        <v>519</v>
      </c>
      <c r="B282" s="320">
        <v>1</v>
      </c>
      <c r="C282" s="320"/>
      <c r="D282" s="320"/>
      <c r="E282" s="309" t="s">
        <v>520</v>
      </c>
      <c r="F282" s="309">
        <v>211.11</v>
      </c>
      <c r="G282" s="298"/>
      <c r="H282" s="298"/>
      <c r="I282" s="298"/>
      <c r="J282" s="298"/>
      <c r="K282" s="298"/>
      <c r="L282" s="298"/>
    </row>
    <row r="283" spans="1:13" ht="16.5" x14ac:dyDescent="0.3">
      <c r="A283" s="309" t="s">
        <v>521</v>
      </c>
      <c r="B283" s="320">
        <v>1</v>
      </c>
      <c r="C283" s="320"/>
      <c r="D283" s="320"/>
      <c r="E283" s="309" t="s">
        <v>522</v>
      </c>
      <c r="F283" s="309">
        <v>8.64</v>
      </c>
      <c r="G283" s="298"/>
      <c r="H283" s="298"/>
      <c r="I283" s="298"/>
      <c r="J283" s="298"/>
      <c r="K283" s="298"/>
      <c r="L283" s="298"/>
    </row>
    <row r="284" spans="1:13" ht="16.5" x14ac:dyDescent="0.3">
      <c r="A284" s="309">
        <v>4202422</v>
      </c>
      <c r="B284" s="320">
        <v>1</v>
      </c>
      <c r="C284" s="320"/>
      <c r="D284" s="320"/>
      <c r="E284" s="309" t="s">
        <v>398</v>
      </c>
      <c r="F284" s="309">
        <v>237.51</v>
      </c>
      <c r="G284" s="298"/>
      <c r="H284" s="298"/>
      <c r="I284" s="298"/>
      <c r="J284" s="298"/>
      <c r="K284" s="298"/>
      <c r="L284" s="298"/>
    </row>
    <row r="285" spans="1:13" ht="16.5" x14ac:dyDescent="0.3">
      <c r="A285" s="309" t="s">
        <v>523</v>
      </c>
      <c r="B285" s="320">
        <v>1</v>
      </c>
      <c r="C285" s="320"/>
      <c r="D285" s="320"/>
      <c r="E285" s="309" t="s">
        <v>524</v>
      </c>
      <c r="F285" s="309">
        <v>0</v>
      </c>
      <c r="G285" s="298"/>
      <c r="H285" s="298"/>
      <c r="I285" s="298"/>
      <c r="J285" s="298"/>
      <c r="K285" s="298"/>
      <c r="L285" s="298"/>
    </row>
    <row r="286" spans="1:13" ht="16.5" x14ac:dyDescent="0.3">
      <c r="A286" s="309">
        <v>1669270</v>
      </c>
      <c r="B286" s="320">
        <v>1</v>
      </c>
      <c r="C286" s="320"/>
      <c r="D286" s="320"/>
      <c r="E286" s="309" t="s">
        <v>525</v>
      </c>
      <c r="F286" s="309">
        <v>22.74</v>
      </c>
      <c r="G286" s="298"/>
      <c r="H286" s="298"/>
      <c r="I286" s="298"/>
      <c r="J286" s="298"/>
      <c r="K286" s="298"/>
      <c r="L286" s="298"/>
    </row>
    <row r="287" spans="1:13" ht="16.5" x14ac:dyDescent="0.3">
      <c r="A287" s="309">
        <v>3571662</v>
      </c>
      <c r="B287" s="320">
        <v>1</v>
      </c>
      <c r="C287" s="320"/>
      <c r="D287" s="320"/>
      <c r="E287" s="309" t="s">
        <v>353</v>
      </c>
      <c r="F287" s="309">
        <v>0</v>
      </c>
      <c r="G287" s="298"/>
      <c r="H287" s="298"/>
      <c r="I287" s="298"/>
      <c r="J287" s="298"/>
      <c r="K287" s="298"/>
      <c r="L287" s="298"/>
    </row>
    <row r="288" spans="1:13" ht="16.5" x14ac:dyDescent="0.3">
      <c r="A288" s="309">
        <v>1079019</v>
      </c>
      <c r="B288" s="320">
        <v>1</v>
      </c>
      <c r="C288" s="320"/>
      <c r="D288" s="320"/>
      <c r="E288" s="309" t="s">
        <v>461</v>
      </c>
      <c r="F288" s="309">
        <v>1.34</v>
      </c>
      <c r="G288" s="298"/>
      <c r="H288" s="298"/>
      <c r="I288" s="298"/>
      <c r="J288" s="298"/>
      <c r="K288" s="298"/>
      <c r="L288" s="298"/>
    </row>
    <row r="289" spans="1:12" ht="16.5" x14ac:dyDescent="0.3">
      <c r="A289" s="309">
        <v>4472765</v>
      </c>
      <c r="B289" s="320">
        <v>1</v>
      </c>
      <c r="C289" s="320"/>
      <c r="D289" s="320"/>
      <c r="E289" s="309" t="s">
        <v>526</v>
      </c>
      <c r="F289" s="309">
        <v>3.52</v>
      </c>
      <c r="G289" s="298"/>
      <c r="H289" s="298"/>
      <c r="I289" s="298"/>
      <c r="J289" s="298"/>
      <c r="K289" s="298"/>
      <c r="L289" s="298"/>
    </row>
    <row r="290" spans="1:12" ht="16.5" x14ac:dyDescent="0.3">
      <c r="A290" s="309" t="s">
        <v>527</v>
      </c>
      <c r="B290" s="320">
        <v>1</v>
      </c>
      <c r="C290" s="320"/>
      <c r="D290" s="320"/>
      <c r="E290" s="309" t="s">
        <v>528</v>
      </c>
      <c r="F290" s="309">
        <v>0</v>
      </c>
      <c r="G290" s="298"/>
      <c r="H290" s="298"/>
      <c r="I290" s="298"/>
      <c r="J290" s="298"/>
      <c r="K290" s="298"/>
      <c r="L290" s="298"/>
    </row>
    <row r="291" spans="1:12" ht="16.5" x14ac:dyDescent="0.3">
      <c r="A291" s="309" t="s">
        <v>638</v>
      </c>
      <c r="B291" s="320">
        <v>1</v>
      </c>
      <c r="C291" s="320"/>
      <c r="D291" s="320"/>
      <c r="E291" s="309" t="s">
        <v>635</v>
      </c>
      <c r="F291" s="309">
        <v>120.6</v>
      </c>
      <c r="G291" s="298"/>
      <c r="H291" s="298"/>
      <c r="I291" s="298"/>
      <c r="J291" s="298"/>
      <c r="K291" s="298"/>
      <c r="L291" s="298"/>
    </row>
    <row r="292" spans="1:12" ht="16.5" x14ac:dyDescent="0.3">
      <c r="A292" s="309" t="s">
        <v>529</v>
      </c>
      <c r="B292" s="320">
        <v>1</v>
      </c>
      <c r="C292" s="320"/>
      <c r="D292" s="320"/>
      <c r="E292" s="309" t="s">
        <v>396</v>
      </c>
      <c r="F292" s="309">
        <v>60.5</v>
      </c>
      <c r="G292" s="298"/>
      <c r="H292" s="298"/>
      <c r="I292" s="298"/>
      <c r="J292" s="298"/>
      <c r="K292" s="298"/>
      <c r="L292" s="298"/>
    </row>
    <row r="293" spans="1:12" ht="16.5" x14ac:dyDescent="0.3">
      <c r="A293" s="309">
        <v>3961996</v>
      </c>
      <c r="B293" s="320">
        <v>1</v>
      </c>
      <c r="C293" s="320"/>
      <c r="D293" s="320"/>
      <c r="E293" s="309" t="s">
        <v>530</v>
      </c>
      <c r="F293" s="309">
        <v>15.25</v>
      </c>
      <c r="G293" s="298"/>
      <c r="H293" s="298"/>
      <c r="I293" s="298"/>
      <c r="J293" s="298"/>
      <c r="K293" s="298"/>
      <c r="L293" s="298"/>
    </row>
    <row r="294" spans="1:12" ht="16.5" x14ac:dyDescent="0.3">
      <c r="A294" s="309" t="s">
        <v>531</v>
      </c>
      <c r="B294" s="320">
        <v>1</v>
      </c>
      <c r="C294" s="320"/>
      <c r="D294" s="320"/>
      <c r="E294" s="309" t="s">
        <v>532</v>
      </c>
      <c r="F294" s="309">
        <v>740.57</v>
      </c>
      <c r="G294" s="298"/>
      <c r="H294" s="298"/>
      <c r="I294" s="298"/>
      <c r="J294" s="298"/>
      <c r="K294" s="298"/>
      <c r="L294" s="298"/>
    </row>
    <row r="295" spans="1:12" ht="16.5" x14ac:dyDescent="0.3">
      <c r="A295" s="309">
        <v>3794844</v>
      </c>
      <c r="B295" s="320">
        <v>1</v>
      </c>
      <c r="C295" s="320"/>
      <c r="D295" s="320"/>
      <c r="E295" s="309" t="s">
        <v>533</v>
      </c>
      <c r="F295" s="309">
        <v>3.89</v>
      </c>
      <c r="G295" s="298"/>
      <c r="H295" s="298"/>
      <c r="I295" s="298"/>
      <c r="J295" s="298"/>
      <c r="K295" s="298"/>
      <c r="L295" s="298"/>
    </row>
    <row r="296" spans="1:12" ht="16.5" x14ac:dyDescent="0.3">
      <c r="A296" s="309" t="s">
        <v>534</v>
      </c>
      <c r="B296" s="320">
        <v>1</v>
      </c>
      <c r="C296" s="320"/>
      <c r="D296" s="320"/>
      <c r="E296" s="309" t="s">
        <v>535</v>
      </c>
      <c r="F296" s="309">
        <v>34</v>
      </c>
      <c r="G296" s="298"/>
      <c r="H296" s="298"/>
      <c r="I296" s="298"/>
      <c r="J296" s="298"/>
      <c r="K296" s="298"/>
      <c r="L296" s="298"/>
    </row>
    <row r="297" spans="1:12" ht="16.5" x14ac:dyDescent="0.3">
      <c r="A297" s="309" t="s">
        <v>407</v>
      </c>
      <c r="B297" s="320">
        <v>1</v>
      </c>
      <c r="C297" s="320"/>
      <c r="D297" s="320"/>
      <c r="E297" s="309" t="s">
        <v>408</v>
      </c>
      <c r="F297" s="309">
        <v>0</v>
      </c>
      <c r="G297" s="298"/>
      <c r="H297" s="298"/>
      <c r="I297" s="298"/>
      <c r="J297" s="298"/>
      <c r="K297" s="298"/>
      <c r="L297" s="298"/>
    </row>
    <row r="298" spans="1:12" ht="16.5" x14ac:dyDescent="0.3">
      <c r="A298" s="309" t="s">
        <v>536</v>
      </c>
      <c r="B298" s="320">
        <v>1</v>
      </c>
      <c r="C298" s="320"/>
      <c r="D298" s="320"/>
      <c r="E298" s="309" t="s">
        <v>537</v>
      </c>
      <c r="F298" s="309">
        <v>0</v>
      </c>
      <c r="G298" s="298"/>
      <c r="H298" s="298"/>
      <c r="I298" s="298"/>
      <c r="J298" s="298"/>
      <c r="K298" s="298"/>
      <c r="L298" s="298"/>
    </row>
    <row r="299" spans="1:12" ht="16.5" x14ac:dyDescent="0.3">
      <c r="A299" s="309">
        <v>3943372</v>
      </c>
      <c r="B299" s="320">
        <v>1</v>
      </c>
      <c r="C299" s="320"/>
      <c r="D299" s="320"/>
      <c r="E299" s="309" t="s">
        <v>639</v>
      </c>
      <c r="F299" s="309">
        <v>77.010000000000005</v>
      </c>
      <c r="G299" s="298"/>
      <c r="H299" s="298"/>
      <c r="I299" s="298"/>
      <c r="J299" s="298"/>
      <c r="K299" s="298"/>
      <c r="L299" s="298"/>
    </row>
    <row r="300" spans="1:12" ht="16.5" x14ac:dyDescent="0.3">
      <c r="A300" s="309" t="s">
        <v>623</v>
      </c>
      <c r="B300" s="320">
        <v>1</v>
      </c>
      <c r="C300" s="320"/>
      <c r="D300" s="320"/>
      <c r="E300" s="309" t="s">
        <v>624</v>
      </c>
      <c r="F300" s="309">
        <v>0</v>
      </c>
      <c r="G300" s="298"/>
      <c r="H300" s="298"/>
      <c r="I300" s="298"/>
      <c r="J300" s="298"/>
      <c r="K300" s="298"/>
      <c r="L300" s="298"/>
    </row>
    <row r="301" spans="1:12" ht="16.5" x14ac:dyDescent="0.3">
      <c r="A301" s="309" t="s">
        <v>625</v>
      </c>
      <c r="B301" s="320">
        <v>1</v>
      </c>
      <c r="C301" s="320"/>
      <c r="D301" s="320"/>
      <c r="E301" s="309" t="s">
        <v>626</v>
      </c>
      <c r="F301" s="309">
        <v>6.63</v>
      </c>
      <c r="G301" s="298"/>
      <c r="H301" s="298"/>
      <c r="I301" s="298"/>
      <c r="J301" s="298"/>
      <c r="K301" s="298"/>
      <c r="L301" s="298"/>
    </row>
    <row r="302" spans="1:12" ht="16.5" x14ac:dyDescent="0.3">
      <c r="A302" s="309">
        <v>1543853</v>
      </c>
      <c r="B302" s="320">
        <v>1</v>
      </c>
      <c r="C302" s="320"/>
      <c r="D302" s="320"/>
      <c r="E302" s="309" t="s">
        <v>627</v>
      </c>
      <c r="F302" s="309">
        <v>5</v>
      </c>
      <c r="G302" s="298"/>
      <c r="H302" s="298"/>
      <c r="I302" s="298"/>
      <c r="J302" s="298"/>
      <c r="K302" s="298"/>
      <c r="L302" s="298"/>
    </row>
    <row r="303" spans="1:12" ht="16.5" x14ac:dyDescent="0.3">
      <c r="A303" s="309" t="s">
        <v>628</v>
      </c>
      <c r="B303" s="320">
        <v>1</v>
      </c>
      <c r="C303" s="320"/>
      <c r="D303" s="320"/>
      <c r="E303" s="309" t="s">
        <v>629</v>
      </c>
      <c r="F303" s="309">
        <v>0</v>
      </c>
      <c r="G303" s="298"/>
      <c r="H303" s="298"/>
      <c r="I303" s="298"/>
      <c r="J303" s="298"/>
      <c r="K303" s="298"/>
      <c r="L303" s="298"/>
    </row>
    <row r="304" spans="1:12" ht="16.5" x14ac:dyDescent="0.3">
      <c r="A304" s="309">
        <v>3843631</v>
      </c>
      <c r="B304" s="320">
        <v>1</v>
      </c>
      <c r="C304" s="320"/>
      <c r="D304" s="320"/>
      <c r="E304" s="309" t="s">
        <v>538</v>
      </c>
      <c r="F304" s="309">
        <v>29.8</v>
      </c>
      <c r="G304" s="298"/>
      <c r="H304" s="298"/>
      <c r="I304" s="298"/>
      <c r="J304" s="298"/>
      <c r="K304" s="298"/>
      <c r="L304" s="298"/>
    </row>
    <row r="305" spans="1:12" ht="16.5" x14ac:dyDescent="0.3">
      <c r="A305" s="309" t="s">
        <v>539</v>
      </c>
      <c r="B305" s="320">
        <v>1</v>
      </c>
      <c r="C305" s="320"/>
      <c r="D305" s="320"/>
      <c r="E305" s="309" t="s">
        <v>540</v>
      </c>
      <c r="F305" s="309">
        <v>86.89</v>
      </c>
      <c r="G305" s="298"/>
      <c r="H305" s="298"/>
      <c r="I305" s="298"/>
      <c r="J305" s="298"/>
      <c r="K305" s="298"/>
      <c r="L305" s="298"/>
    </row>
    <row r="306" spans="1:12" ht="16.5" x14ac:dyDescent="0.3">
      <c r="A306" s="309">
        <v>3843623</v>
      </c>
      <c r="B306" s="320">
        <v>1</v>
      </c>
      <c r="C306" s="320"/>
      <c r="D306" s="320"/>
      <c r="E306" s="309" t="s">
        <v>360</v>
      </c>
      <c r="F306" s="309">
        <v>18.57</v>
      </c>
      <c r="G306" s="298"/>
      <c r="H306" s="298"/>
      <c r="I306" s="298"/>
      <c r="J306" s="298"/>
      <c r="K306" s="298"/>
      <c r="L306" s="298"/>
    </row>
    <row r="307" spans="1:12" ht="16.5" x14ac:dyDescent="0.3">
      <c r="A307" s="309" t="s">
        <v>559</v>
      </c>
      <c r="B307" s="320">
        <v>1</v>
      </c>
      <c r="C307" s="320"/>
      <c r="D307" s="320"/>
      <c r="E307" s="309" t="s">
        <v>560</v>
      </c>
      <c r="F307" s="309">
        <v>53.88</v>
      </c>
      <c r="G307" s="298"/>
      <c r="H307" s="298"/>
      <c r="I307" s="298"/>
      <c r="J307" s="298"/>
      <c r="K307" s="298"/>
      <c r="L307" s="298"/>
    </row>
    <row r="308" spans="1:12" ht="16.5" x14ac:dyDescent="0.3">
      <c r="A308" s="309" t="s">
        <v>541</v>
      </c>
      <c r="B308" s="320">
        <v>1</v>
      </c>
      <c r="C308" s="320"/>
      <c r="D308" s="320"/>
      <c r="E308" s="309" t="s">
        <v>364</v>
      </c>
      <c r="F308" s="309">
        <v>44.55</v>
      </c>
      <c r="G308" s="298"/>
      <c r="H308" s="298"/>
      <c r="I308" s="298"/>
      <c r="J308" s="298"/>
      <c r="K308" s="298"/>
      <c r="L308" s="298"/>
    </row>
    <row r="309" spans="1:12" ht="16.5" x14ac:dyDescent="0.3">
      <c r="A309" s="309">
        <v>1520596</v>
      </c>
      <c r="B309" s="320">
        <v>1</v>
      </c>
      <c r="C309" s="320"/>
      <c r="D309" s="320"/>
      <c r="E309" s="309" t="s">
        <v>405</v>
      </c>
      <c r="F309" s="309">
        <v>329.05</v>
      </c>
      <c r="G309" s="298"/>
      <c r="H309" s="298"/>
      <c r="I309" s="298"/>
      <c r="J309" s="298"/>
      <c r="K309" s="298"/>
      <c r="L309" s="298"/>
    </row>
    <row r="310" spans="1:12" ht="16.5" x14ac:dyDescent="0.3">
      <c r="A310" s="309">
        <v>3266199</v>
      </c>
      <c r="B310" s="320">
        <v>1</v>
      </c>
      <c r="C310" s="320"/>
      <c r="D310" s="320"/>
      <c r="E310" s="309" t="s">
        <v>542</v>
      </c>
      <c r="F310" s="309">
        <v>235.4</v>
      </c>
      <c r="G310" s="298"/>
      <c r="H310" s="298"/>
      <c r="I310" s="298"/>
      <c r="J310" s="298"/>
      <c r="K310" s="298"/>
      <c r="L310" s="298"/>
    </row>
    <row r="311" spans="1:12" ht="16.5" x14ac:dyDescent="0.3">
      <c r="A311" s="309" t="s">
        <v>543</v>
      </c>
      <c r="B311" s="320">
        <v>1</v>
      </c>
      <c r="C311" s="320"/>
      <c r="D311" s="320"/>
      <c r="E311" s="309" t="s">
        <v>399</v>
      </c>
      <c r="F311" s="309">
        <v>2.2000000000000002</v>
      </c>
      <c r="G311" s="298"/>
      <c r="H311" s="298"/>
      <c r="I311" s="298"/>
      <c r="J311" s="298"/>
      <c r="K311" s="298"/>
      <c r="L311" s="298"/>
    </row>
    <row r="312" spans="1:12" ht="16.5" x14ac:dyDescent="0.3">
      <c r="A312" s="309" t="s">
        <v>400</v>
      </c>
      <c r="B312" s="320">
        <v>1</v>
      </c>
      <c r="C312" s="320"/>
      <c r="D312" s="320"/>
      <c r="E312" s="309" t="s">
        <v>401</v>
      </c>
      <c r="F312" s="309">
        <v>18.7</v>
      </c>
      <c r="G312" s="298"/>
      <c r="H312" s="298"/>
      <c r="I312" s="298"/>
      <c r="J312" s="298"/>
      <c r="K312" s="298"/>
      <c r="L312" s="298"/>
    </row>
    <row r="313" spans="1:12" ht="16.5" x14ac:dyDescent="0.3">
      <c r="A313" s="309">
        <v>2210752</v>
      </c>
      <c r="B313" s="320">
        <v>1</v>
      </c>
      <c r="C313" s="320"/>
      <c r="D313" s="320"/>
      <c r="E313" s="309" t="s">
        <v>391</v>
      </c>
      <c r="F313" s="309">
        <v>0.24</v>
      </c>
      <c r="G313" s="298"/>
      <c r="H313" s="298"/>
      <c r="I313" s="298"/>
      <c r="J313" s="298"/>
      <c r="K313" s="298"/>
      <c r="L313" s="298"/>
    </row>
    <row r="314" spans="1:12" ht="16.5" x14ac:dyDescent="0.3">
      <c r="A314" s="309">
        <v>1232861</v>
      </c>
      <c r="B314" s="320">
        <v>1</v>
      </c>
      <c r="C314" s="320"/>
      <c r="D314" s="320"/>
      <c r="E314" s="309" t="s">
        <v>500</v>
      </c>
      <c r="F314" s="309">
        <v>2.2000000000000002</v>
      </c>
      <c r="G314" s="298"/>
      <c r="H314" s="298"/>
      <c r="I314" s="298"/>
      <c r="J314" s="298"/>
      <c r="K314" s="298"/>
      <c r="L314" s="298"/>
    </row>
    <row r="315" spans="1:12" ht="16.5" x14ac:dyDescent="0.3">
      <c r="A315" s="309">
        <v>1214705</v>
      </c>
      <c r="B315" s="320">
        <v>1</v>
      </c>
      <c r="C315" s="320"/>
      <c r="D315" s="320"/>
      <c r="E315" s="309" t="s">
        <v>384</v>
      </c>
      <c r="F315" s="309">
        <v>4.4000000000000004</v>
      </c>
      <c r="G315" s="298"/>
      <c r="H315" s="298"/>
      <c r="I315" s="298"/>
      <c r="J315" s="298"/>
      <c r="K315" s="298"/>
      <c r="L315" s="298"/>
    </row>
    <row r="316" spans="1:12" ht="16.5" x14ac:dyDescent="0.3">
      <c r="A316" s="309" t="s">
        <v>402</v>
      </c>
      <c r="B316" s="320">
        <v>1</v>
      </c>
      <c r="C316" s="320"/>
      <c r="D316" s="320"/>
      <c r="E316" s="309" t="s">
        <v>363</v>
      </c>
      <c r="F316" s="309">
        <v>145.44999999999999</v>
      </c>
      <c r="G316" s="298"/>
      <c r="H316" s="298"/>
      <c r="I316" s="298"/>
      <c r="J316" s="298"/>
      <c r="K316" s="298"/>
      <c r="L316" s="298"/>
    </row>
    <row r="317" spans="1:12" ht="16.5" x14ac:dyDescent="0.3">
      <c r="A317" s="309">
        <v>1030692</v>
      </c>
      <c r="B317" s="320">
        <v>1</v>
      </c>
      <c r="C317" s="320"/>
      <c r="D317" s="320"/>
      <c r="E317" s="309" t="s">
        <v>403</v>
      </c>
      <c r="F317" s="309">
        <v>5.5</v>
      </c>
      <c r="G317" s="298"/>
      <c r="H317" s="298"/>
      <c r="I317" s="298"/>
      <c r="J317" s="298"/>
      <c r="K317" s="298"/>
      <c r="L317" s="298"/>
    </row>
    <row r="318" spans="1:12" ht="16.5" x14ac:dyDescent="0.3">
      <c r="A318" s="309">
        <v>3775904</v>
      </c>
      <c r="B318" s="320">
        <v>1</v>
      </c>
      <c r="C318" s="320"/>
      <c r="D318" s="320"/>
      <c r="E318" s="309" t="s">
        <v>630</v>
      </c>
      <c r="F318" s="309">
        <v>22.7</v>
      </c>
      <c r="G318" s="298"/>
      <c r="H318" s="298"/>
      <c r="I318" s="298"/>
      <c r="J318" s="298"/>
      <c r="K318" s="298"/>
      <c r="L318" s="298"/>
    </row>
    <row r="319" spans="1:12" ht="16.5" x14ac:dyDescent="0.3">
      <c r="A319" s="309" t="s">
        <v>544</v>
      </c>
      <c r="B319" s="320">
        <v>1</v>
      </c>
      <c r="C319" s="320"/>
      <c r="D319" s="320"/>
      <c r="E319" s="309" t="s">
        <v>365</v>
      </c>
      <c r="F319" s="309">
        <v>0</v>
      </c>
      <c r="G319" s="298"/>
      <c r="H319" s="298"/>
      <c r="I319" s="298"/>
      <c r="J319" s="298"/>
      <c r="K319" s="298"/>
      <c r="L319" s="298"/>
    </row>
    <row r="320" spans="1:12" ht="16.5" x14ac:dyDescent="0.3">
      <c r="A320" s="309" t="s">
        <v>361</v>
      </c>
      <c r="B320" s="320">
        <v>1</v>
      </c>
      <c r="C320" s="320"/>
      <c r="D320" s="320"/>
      <c r="E320" s="309" t="s">
        <v>362</v>
      </c>
      <c r="F320" s="309">
        <v>6.29</v>
      </c>
      <c r="G320" s="298"/>
      <c r="H320" s="298"/>
      <c r="I320" s="298"/>
      <c r="J320" s="298"/>
      <c r="K320" s="298"/>
      <c r="L320" s="298"/>
    </row>
    <row r="321" spans="1:12" ht="16.5" x14ac:dyDescent="0.3">
      <c r="A321" s="309">
        <v>3810686</v>
      </c>
      <c r="B321" s="320">
        <v>1</v>
      </c>
      <c r="C321" s="320"/>
      <c r="D321" s="320"/>
      <c r="E321" s="309" t="s">
        <v>545</v>
      </c>
      <c r="F321" s="309">
        <v>32.57</v>
      </c>
      <c r="G321" s="298"/>
      <c r="H321" s="298"/>
      <c r="I321" s="298"/>
      <c r="J321" s="298"/>
      <c r="K321" s="298"/>
      <c r="L321" s="298"/>
    </row>
    <row r="322" spans="1:12" ht="16.5" x14ac:dyDescent="0.3">
      <c r="A322" s="309" t="s">
        <v>373</v>
      </c>
      <c r="B322" s="320">
        <v>1</v>
      </c>
      <c r="C322" s="320"/>
      <c r="D322" s="320"/>
      <c r="E322" s="309" t="s">
        <v>372</v>
      </c>
      <c r="F322" s="309">
        <v>0</v>
      </c>
      <c r="G322" s="298"/>
      <c r="H322" s="298"/>
      <c r="I322" s="298"/>
      <c r="J322" s="298"/>
      <c r="K322" s="298"/>
      <c r="L322" s="298"/>
    </row>
    <row r="323" spans="1:12" ht="16.5" x14ac:dyDescent="0.3">
      <c r="A323" s="309" t="s">
        <v>546</v>
      </c>
      <c r="B323" s="320">
        <v>1</v>
      </c>
      <c r="C323" s="320"/>
      <c r="D323" s="320"/>
      <c r="E323" s="309" t="s">
        <v>506</v>
      </c>
      <c r="F323" s="309">
        <v>0</v>
      </c>
      <c r="G323" s="298"/>
      <c r="H323" s="298"/>
      <c r="I323" s="298"/>
      <c r="J323" s="298"/>
      <c r="K323" s="298"/>
      <c r="L323" s="298"/>
    </row>
    <row r="324" spans="1:12" ht="16.5" x14ac:dyDescent="0.3">
      <c r="A324" s="309" t="s">
        <v>354</v>
      </c>
      <c r="B324" s="320">
        <v>1</v>
      </c>
      <c r="C324" s="320"/>
      <c r="D324" s="320"/>
      <c r="E324" s="309" t="s">
        <v>355</v>
      </c>
      <c r="F324" s="309">
        <v>0</v>
      </c>
      <c r="G324" s="298"/>
      <c r="H324" s="298"/>
      <c r="I324" s="298"/>
      <c r="J324" s="298"/>
      <c r="K324" s="298"/>
      <c r="L324" s="298"/>
    </row>
    <row r="325" spans="1:12" ht="16.5" x14ac:dyDescent="0.3">
      <c r="A325" s="309" t="s">
        <v>631</v>
      </c>
      <c r="B325" s="320">
        <v>1</v>
      </c>
      <c r="C325" s="320"/>
      <c r="D325" s="320"/>
      <c r="E325" s="309" t="s">
        <v>617</v>
      </c>
      <c r="F325" s="309">
        <v>0</v>
      </c>
      <c r="G325" s="298"/>
      <c r="H325" s="298"/>
      <c r="I325" s="298"/>
      <c r="J325" s="298"/>
      <c r="K325" s="298"/>
      <c r="L325" s="298"/>
    </row>
    <row r="326" spans="1:12" ht="16.5" x14ac:dyDescent="0.3">
      <c r="A326" s="309">
        <v>1219480</v>
      </c>
      <c r="B326" s="320">
        <v>1</v>
      </c>
      <c r="C326" s="320"/>
      <c r="D326" s="320"/>
      <c r="E326" s="309" t="s">
        <v>547</v>
      </c>
      <c r="F326" s="309">
        <v>3.86</v>
      </c>
      <c r="G326" s="298"/>
      <c r="H326" s="298"/>
      <c r="I326" s="298"/>
      <c r="J326" s="298"/>
      <c r="K326" s="298"/>
      <c r="L326" s="298"/>
    </row>
    <row r="327" spans="1:12" ht="16.5" x14ac:dyDescent="0.3">
      <c r="A327" s="309" t="s">
        <v>404</v>
      </c>
      <c r="B327" s="320">
        <v>1</v>
      </c>
      <c r="C327" s="320"/>
      <c r="D327" s="320"/>
      <c r="E327" s="309" t="s">
        <v>394</v>
      </c>
      <c r="F327" s="309">
        <v>0</v>
      </c>
      <c r="G327" s="298"/>
      <c r="H327" s="298"/>
      <c r="I327" s="298"/>
      <c r="J327" s="298"/>
      <c r="K327" s="298"/>
      <c r="L327" s="298"/>
    </row>
    <row r="328" spans="1:12" ht="16.5" x14ac:dyDescent="0.3">
      <c r="A328" s="309" t="s">
        <v>374</v>
      </c>
      <c r="B328" s="320">
        <v>1</v>
      </c>
      <c r="C328" s="320"/>
      <c r="D328" s="320"/>
      <c r="E328" s="309" t="s">
        <v>375</v>
      </c>
      <c r="F328" s="309">
        <v>0</v>
      </c>
      <c r="G328" s="298"/>
      <c r="H328" s="298"/>
      <c r="I328" s="298"/>
      <c r="J328" s="298"/>
      <c r="K328" s="298"/>
      <c r="L328" s="298"/>
    </row>
    <row r="329" spans="1:12" ht="16.5" x14ac:dyDescent="0.3">
      <c r="A329" s="309">
        <v>1453211</v>
      </c>
      <c r="B329" s="320">
        <v>1</v>
      </c>
      <c r="C329" s="320"/>
      <c r="D329" s="320"/>
      <c r="E329" s="309" t="s">
        <v>548</v>
      </c>
      <c r="F329" s="309">
        <v>0</v>
      </c>
      <c r="G329" s="298"/>
      <c r="H329" s="298"/>
      <c r="I329" s="298"/>
      <c r="J329" s="298"/>
      <c r="K329" s="298"/>
      <c r="L329" s="298"/>
    </row>
    <row r="330" spans="1:12" ht="16.5" x14ac:dyDescent="0.3">
      <c r="A330" s="309">
        <v>1214714</v>
      </c>
      <c r="B330" s="320">
        <v>1</v>
      </c>
      <c r="C330" s="320"/>
      <c r="D330" s="320"/>
      <c r="E330" s="309" t="s">
        <v>369</v>
      </c>
      <c r="F330" s="309">
        <v>0</v>
      </c>
      <c r="G330" s="298"/>
      <c r="H330" s="298"/>
      <c r="I330" s="298"/>
      <c r="J330" s="298"/>
      <c r="K330" s="298"/>
      <c r="L330" s="298"/>
    </row>
    <row r="331" spans="1:12" ht="16.5" x14ac:dyDescent="0.3">
      <c r="A331" s="309">
        <v>1214712</v>
      </c>
      <c r="B331" s="320">
        <v>1</v>
      </c>
      <c r="C331" s="320"/>
      <c r="D331" s="320"/>
      <c r="E331" s="309" t="s">
        <v>386</v>
      </c>
      <c r="F331" s="309">
        <v>3.38</v>
      </c>
      <c r="G331" s="298"/>
      <c r="H331" s="298"/>
      <c r="I331" s="298"/>
      <c r="J331" s="298"/>
      <c r="K331" s="298"/>
      <c r="L331" s="298"/>
    </row>
    <row r="332" spans="1:12" ht="16.5" x14ac:dyDescent="0.3">
      <c r="A332" s="309">
        <v>1214716</v>
      </c>
      <c r="B332" s="320">
        <v>1</v>
      </c>
      <c r="C332" s="320"/>
      <c r="D332" s="320"/>
      <c r="E332" s="309" t="s">
        <v>449</v>
      </c>
      <c r="F332" s="309">
        <v>2</v>
      </c>
      <c r="G332" s="298"/>
      <c r="H332" s="298"/>
      <c r="I332" s="298"/>
      <c r="J332" s="298"/>
      <c r="K332" s="298"/>
      <c r="L332" s="298"/>
    </row>
    <row r="333" spans="1:12" ht="16.5" x14ac:dyDescent="0.3">
      <c r="A333" s="309">
        <v>1879372</v>
      </c>
      <c r="B333" s="320">
        <v>1</v>
      </c>
      <c r="C333" s="320"/>
      <c r="D333" s="320"/>
      <c r="E333" s="309" t="s">
        <v>549</v>
      </c>
      <c r="F333" s="309">
        <v>4.33</v>
      </c>
      <c r="G333" s="298"/>
      <c r="H333" s="298"/>
      <c r="I333" s="298"/>
      <c r="J333" s="298"/>
      <c r="K333" s="298"/>
      <c r="L333" s="298"/>
    </row>
    <row r="334" spans="1:12" ht="16.5" x14ac:dyDescent="0.3">
      <c r="A334" s="309">
        <v>1341157</v>
      </c>
      <c r="B334" s="320">
        <v>1</v>
      </c>
      <c r="C334" s="320"/>
      <c r="D334" s="320"/>
      <c r="E334" s="309" t="s">
        <v>388</v>
      </c>
      <c r="F334" s="309">
        <v>2.21</v>
      </c>
      <c r="G334" s="298"/>
      <c r="H334" s="298"/>
      <c r="I334" s="298"/>
      <c r="J334" s="298"/>
      <c r="K334" s="298"/>
      <c r="L334" s="298"/>
    </row>
    <row r="335" spans="1:12" ht="16.5" x14ac:dyDescent="0.3">
      <c r="A335" s="309" t="s">
        <v>550</v>
      </c>
      <c r="B335" s="320">
        <v>1</v>
      </c>
      <c r="C335" s="320"/>
      <c r="D335" s="320"/>
      <c r="E335" s="309" t="s">
        <v>484</v>
      </c>
      <c r="F335" s="309">
        <v>10.67</v>
      </c>
      <c r="G335" s="298"/>
      <c r="H335" s="298"/>
      <c r="I335" s="298"/>
      <c r="J335" s="298"/>
      <c r="K335" s="298"/>
      <c r="L335" s="298"/>
    </row>
    <row r="336" spans="1:12" ht="16.5" x14ac:dyDescent="0.3">
      <c r="A336" s="309" t="s">
        <v>551</v>
      </c>
      <c r="B336" s="320">
        <v>1</v>
      </c>
      <c r="C336" s="320"/>
      <c r="D336" s="320"/>
      <c r="E336" s="309" t="s">
        <v>552</v>
      </c>
      <c r="F336" s="309">
        <v>6.96</v>
      </c>
      <c r="G336" s="298"/>
      <c r="H336" s="298"/>
      <c r="I336" s="298"/>
      <c r="J336" s="298"/>
      <c r="K336" s="298"/>
      <c r="L336" s="298"/>
    </row>
    <row r="337" spans="1:12" ht="16.5" x14ac:dyDescent="0.3">
      <c r="A337" s="309" t="s">
        <v>553</v>
      </c>
      <c r="B337" s="320">
        <v>1</v>
      </c>
      <c r="C337" s="320"/>
      <c r="D337" s="320"/>
      <c r="E337" s="309" t="s">
        <v>459</v>
      </c>
      <c r="F337" s="309">
        <v>0</v>
      </c>
      <c r="G337" s="298"/>
      <c r="H337" s="298"/>
      <c r="I337" s="298"/>
      <c r="J337" s="298"/>
      <c r="K337" s="298"/>
      <c r="L337" s="298"/>
    </row>
    <row r="338" spans="1:12" ht="16.5" x14ac:dyDescent="0.3">
      <c r="A338" s="321" t="s">
        <v>786</v>
      </c>
      <c r="B338" s="322">
        <v>621065</v>
      </c>
      <c r="C338" s="322"/>
      <c r="D338" s="322"/>
      <c r="E338" s="298"/>
      <c r="F338" s="298"/>
      <c r="G338" s="298"/>
      <c r="H338" s="298"/>
      <c r="I338" s="298"/>
      <c r="J338" s="298"/>
      <c r="K338" s="298"/>
      <c r="L338" s="298"/>
    </row>
    <row r="339" spans="1:12" ht="16.5" x14ac:dyDescent="0.3">
      <c r="A339" s="321" t="s">
        <v>787</v>
      </c>
      <c r="B339" s="322">
        <v>7851.25</v>
      </c>
      <c r="C339" s="322"/>
      <c r="D339" s="322"/>
      <c r="E339" s="298"/>
      <c r="F339" s="298"/>
      <c r="G339" s="298"/>
      <c r="H339" s="298"/>
      <c r="I339" s="298"/>
      <c r="J339" s="298"/>
      <c r="K339" s="298"/>
      <c r="L339" s="298"/>
    </row>
    <row r="340" spans="1:12" ht="16.5" x14ac:dyDescent="0.3">
      <c r="A340" s="329" t="s">
        <v>632</v>
      </c>
      <c r="B340" s="298"/>
      <c r="C340" s="298"/>
      <c r="D340" s="298"/>
      <c r="E340" s="298"/>
      <c r="F340" s="298"/>
      <c r="G340" s="298"/>
      <c r="H340" s="298"/>
      <c r="I340" s="298"/>
      <c r="J340" s="298"/>
      <c r="K340" s="298"/>
      <c r="L340" s="298"/>
    </row>
    <row r="341" spans="1:12" ht="16.5" x14ac:dyDescent="0.3">
      <c r="A341" s="329" t="s">
        <v>633</v>
      </c>
      <c r="B341" s="298"/>
      <c r="C341" s="298"/>
      <c r="D341" s="298"/>
      <c r="E341" s="298"/>
      <c r="F341" s="298"/>
      <c r="G341" s="298"/>
      <c r="H341" s="298"/>
      <c r="I341" s="298"/>
      <c r="J341" s="298"/>
      <c r="K341" s="298"/>
      <c r="L341" s="298"/>
    </row>
    <row r="342" spans="1:12" ht="16.5" x14ac:dyDescent="0.3">
      <c r="A342" s="329" t="s">
        <v>790</v>
      </c>
      <c r="B342" s="298"/>
      <c r="C342" s="298"/>
      <c r="D342" s="298"/>
      <c r="E342" s="298"/>
      <c r="F342" s="298"/>
      <c r="G342" s="298"/>
      <c r="H342" s="298"/>
      <c r="I342" s="298"/>
      <c r="J342" s="298"/>
      <c r="K342" s="298"/>
      <c r="L342" s="298"/>
    </row>
    <row r="343" spans="1:12" ht="18" x14ac:dyDescent="0.3">
      <c r="A343" s="330" t="s">
        <v>288</v>
      </c>
      <c r="B343" s="298"/>
      <c r="C343" s="298"/>
      <c r="D343" s="298"/>
      <c r="E343" s="298"/>
      <c r="F343" s="298"/>
      <c r="G343" s="298"/>
      <c r="H343" s="298"/>
      <c r="I343" s="298"/>
      <c r="J343" s="298"/>
      <c r="K343" s="298"/>
      <c r="L343" s="298"/>
    </row>
    <row r="344" spans="1:12" ht="16.5" x14ac:dyDescent="0.3">
      <c r="A344" s="297" t="s">
        <v>289</v>
      </c>
      <c r="B344" s="298"/>
      <c r="C344" s="298"/>
      <c r="D344" s="298"/>
      <c r="E344" s="298"/>
      <c r="F344" s="298"/>
      <c r="G344" s="298"/>
      <c r="H344" s="298"/>
      <c r="I344" s="298"/>
      <c r="J344" s="298"/>
      <c r="K344" s="298"/>
      <c r="L344" s="298"/>
    </row>
    <row r="345" spans="1:12" ht="16.5" x14ac:dyDescent="0.3">
      <c r="A345" s="331">
        <v>612707</v>
      </c>
      <c r="B345" s="298"/>
      <c r="C345" s="298"/>
      <c r="D345" s="298"/>
      <c r="E345" s="298"/>
      <c r="F345" s="298"/>
      <c r="G345" s="298"/>
      <c r="H345" s="298"/>
      <c r="I345" s="298"/>
      <c r="J345" s="298"/>
      <c r="K345" s="298"/>
      <c r="L345" s="298"/>
    </row>
    <row r="346" spans="1:12" ht="16.5" x14ac:dyDescent="0.3">
      <c r="A346" s="297" t="s">
        <v>290</v>
      </c>
      <c r="B346" s="298"/>
      <c r="C346" s="298"/>
      <c r="D346" s="298"/>
      <c r="E346" s="298"/>
      <c r="F346" s="298"/>
      <c r="G346" s="298"/>
      <c r="H346" s="298"/>
      <c r="I346" s="298"/>
      <c r="J346" s="298"/>
      <c r="K346" s="298"/>
      <c r="L346" s="298"/>
    </row>
    <row r="347" spans="1:12" ht="16.5" x14ac:dyDescent="0.3">
      <c r="A347" s="331">
        <v>8358</v>
      </c>
      <c r="B347" s="298"/>
      <c r="C347" s="298"/>
      <c r="D347" s="298"/>
      <c r="E347" s="298"/>
      <c r="F347" s="298"/>
      <c r="G347" s="298"/>
      <c r="H347" s="298"/>
      <c r="I347" s="298"/>
      <c r="J347" s="298"/>
      <c r="K347" s="298"/>
      <c r="L347" s="298"/>
    </row>
    <row r="348" spans="1:12" ht="16.5" x14ac:dyDescent="0.3">
      <c r="A348" s="297" t="s">
        <v>291</v>
      </c>
      <c r="B348" s="298"/>
      <c r="C348" s="298"/>
      <c r="D348" s="298"/>
      <c r="E348" s="298"/>
      <c r="F348" s="298"/>
      <c r="G348" s="298"/>
      <c r="H348" s="298"/>
      <c r="I348" s="298"/>
      <c r="J348" s="298"/>
      <c r="K348" s="298"/>
      <c r="L348" s="298"/>
    </row>
    <row r="349" spans="1:12" ht="16.5" x14ac:dyDescent="0.3">
      <c r="A349" s="332">
        <v>0</v>
      </c>
      <c r="B349" s="298"/>
      <c r="C349" s="298"/>
      <c r="D349" s="298"/>
      <c r="E349" s="298"/>
      <c r="F349" s="298"/>
      <c r="G349" s="298"/>
      <c r="H349" s="298"/>
      <c r="I349" s="298"/>
      <c r="J349" s="298"/>
      <c r="K349" s="298"/>
      <c r="L349" s="298"/>
    </row>
    <row r="350" spans="1:12" ht="16.5" x14ac:dyDescent="0.3">
      <c r="A350" s="297">
        <v>0</v>
      </c>
      <c r="B350" s="298"/>
      <c r="C350" s="298"/>
      <c r="D350" s="298"/>
      <c r="E350" s="298"/>
      <c r="F350" s="298"/>
      <c r="G350" s="298"/>
      <c r="H350" s="298"/>
      <c r="I350" s="298"/>
      <c r="J350" s="298"/>
      <c r="K350" s="298"/>
      <c r="L350" s="298"/>
    </row>
    <row r="351" spans="1:12" ht="16.5" x14ac:dyDescent="0.3">
      <c r="A351" s="297" t="s">
        <v>292</v>
      </c>
      <c r="B351" s="298"/>
      <c r="C351" s="298"/>
      <c r="D351" s="298"/>
      <c r="E351" s="298"/>
      <c r="F351" s="298"/>
      <c r="G351" s="298"/>
      <c r="H351" s="298"/>
      <c r="I351" s="298"/>
      <c r="J351" s="298"/>
      <c r="K351" s="298"/>
      <c r="L351" s="298"/>
    </row>
    <row r="352" spans="1:12" ht="16.5" x14ac:dyDescent="0.3">
      <c r="A352" s="332">
        <v>0.3</v>
      </c>
      <c r="B352" s="298"/>
      <c r="C352" s="298"/>
      <c r="D352" s="298"/>
      <c r="E352" s="298"/>
      <c r="F352" s="298"/>
      <c r="G352" s="298"/>
      <c r="H352" s="298"/>
      <c r="I352" s="298"/>
      <c r="J352" s="298"/>
      <c r="K352" s="298"/>
      <c r="L352" s="298"/>
    </row>
    <row r="353" spans="1:12" ht="16.5" x14ac:dyDescent="0.3">
      <c r="A353" s="331">
        <v>186319.5</v>
      </c>
      <c r="B353" s="298"/>
      <c r="C353" s="298"/>
      <c r="D353" s="298"/>
      <c r="E353" s="298"/>
      <c r="F353" s="298"/>
      <c r="G353" s="298"/>
      <c r="H353" s="298"/>
      <c r="I353" s="298"/>
      <c r="J353" s="298"/>
      <c r="K353" s="298"/>
      <c r="L353" s="298"/>
    </row>
    <row r="354" spans="1:12" ht="16.5" x14ac:dyDescent="0.3">
      <c r="A354" s="297" t="s">
        <v>293</v>
      </c>
      <c r="B354" s="298"/>
      <c r="C354" s="298"/>
      <c r="D354" s="298"/>
      <c r="E354" s="298"/>
      <c r="F354" s="298"/>
      <c r="G354" s="298"/>
      <c r="H354" s="298"/>
      <c r="I354" s="298"/>
      <c r="J354" s="298"/>
      <c r="K354" s="298"/>
      <c r="L354" s="298"/>
    </row>
    <row r="355" spans="1:12" ht="16.5" x14ac:dyDescent="0.3">
      <c r="A355" s="331">
        <v>434745.5</v>
      </c>
      <c r="B355" s="298"/>
      <c r="C355" s="298"/>
      <c r="D355" s="298"/>
      <c r="E355" s="298"/>
      <c r="F355" s="298"/>
      <c r="G355" s="298"/>
      <c r="H355" s="298"/>
      <c r="I355" s="298"/>
      <c r="J355" s="298"/>
      <c r="K355" s="298"/>
      <c r="L355" s="298"/>
    </row>
    <row r="356" spans="1:12" ht="18" x14ac:dyDescent="0.3">
      <c r="A356" s="330" t="s">
        <v>294</v>
      </c>
      <c r="B356" s="298"/>
      <c r="C356" s="298"/>
      <c r="D356" s="298"/>
      <c r="E356" s="298"/>
      <c r="F356" s="298"/>
      <c r="G356" s="298"/>
      <c r="H356" s="298"/>
      <c r="I356" s="298"/>
      <c r="J356" s="298"/>
      <c r="K356" s="298"/>
      <c r="L356" s="298"/>
    </row>
    <row r="357" spans="1:12" ht="16.5" x14ac:dyDescent="0.3">
      <c r="A357" s="333" t="s">
        <v>366</v>
      </c>
      <c r="B357" s="333" t="s">
        <v>295</v>
      </c>
      <c r="C357" s="333"/>
      <c r="D357" s="333"/>
      <c r="E357" s="333" t="s">
        <v>367</v>
      </c>
      <c r="F357" s="333">
        <v>1</v>
      </c>
      <c r="G357" s="298"/>
      <c r="H357" s="298"/>
      <c r="I357" s="298"/>
      <c r="J357" s="298"/>
      <c r="K357" s="298"/>
      <c r="L357" s="298"/>
    </row>
    <row r="358" spans="1:12" ht="16.5" x14ac:dyDescent="0.3">
      <c r="A358" s="297" t="s">
        <v>296</v>
      </c>
      <c r="B358" s="298"/>
      <c r="C358" s="298"/>
      <c r="D358" s="298"/>
      <c r="E358" s="298"/>
      <c r="F358" s="298"/>
      <c r="G358" s="298"/>
      <c r="H358" s="298"/>
      <c r="I358" s="298"/>
      <c r="J358" s="298"/>
      <c r="K358" s="298"/>
      <c r="L358" s="298"/>
    </row>
    <row r="359" spans="1:12" ht="16.5" x14ac:dyDescent="0.3">
      <c r="A359" s="331">
        <v>442596.75</v>
      </c>
      <c r="B359" s="298"/>
      <c r="C359" s="298"/>
      <c r="D359" s="298"/>
      <c r="E359" s="298"/>
      <c r="F359" s="298"/>
      <c r="G359" s="298"/>
      <c r="H359" s="298"/>
      <c r="I359" s="298"/>
      <c r="J359" s="298"/>
      <c r="K359" s="298"/>
      <c r="L359" s="298"/>
    </row>
    <row r="360" spans="1:12" ht="16.5" x14ac:dyDescent="0.3">
      <c r="A360" s="297" t="s">
        <v>297</v>
      </c>
      <c r="B360" s="298"/>
      <c r="C360" s="298"/>
      <c r="D360" s="298"/>
      <c r="E360" s="298"/>
      <c r="F360" s="298"/>
      <c r="G360" s="298"/>
      <c r="H360" s="298"/>
      <c r="I360" s="298"/>
      <c r="J360" s="298"/>
      <c r="K360" s="298"/>
      <c r="L360" s="298"/>
    </row>
    <row r="361" spans="1:12" ht="16.5" x14ac:dyDescent="0.3">
      <c r="A361" s="297">
        <v>0</v>
      </c>
      <c r="B361" s="298"/>
      <c r="C361" s="298"/>
      <c r="D361" s="298"/>
      <c r="E361" s="298"/>
      <c r="F361" s="298"/>
      <c r="G361" s="298"/>
      <c r="H361" s="298"/>
      <c r="I361" s="298"/>
      <c r="J361" s="298"/>
      <c r="K361" s="298"/>
      <c r="L361" s="298"/>
    </row>
    <row r="362" spans="1:12" ht="16.5" x14ac:dyDescent="0.3">
      <c r="A362" s="297" t="s">
        <v>298</v>
      </c>
      <c r="B362" s="298"/>
      <c r="C362" s="298"/>
      <c r="D362" s="298"/>
      <c r="E362" s="298"/>
      <c r="F362" s="298"/>
      <c r="G362" s="298"/>
      <c r="H362" s="298"/>
      <c r="I362" s="298"/>
      <c r="J362" s="298"/>
      <c r="K362" s="298"/>
      <c r="L362" s="298"/>
    </row>
    <row r="363" spans="1:12" ht="16.5" x14ac:dyDescent="0.3">
      <c r="A363" s="297">
        <v>0</v>
      </c>
      <c r="B363" s="298"/>
      <c r="C363" s="298"/>
      <c r="D363" s="298"/>
      <c r="E363" s="298"/>
      <c r="F363" s="298"/>
      <c r="G363" s="298"/>
      <c r="H363" s="298"/>
      <c r="I363" s="298"/>
      <c r="J363" s="298"/>
      <c r="K363" s="298"/>
      <c r="L363" s="298"/>
    </row>
    <row r="364" spans="1:12" ht="16.5" x14ac:dyDescent="0.3">
      <c r="A364" s="297" t="s">
        <v>299</v>
      </c>
      <c r="B364" s="298"/>
      <c r="C364" s="298"/>
      <c r="D364" s="298"/>
      <c r="E364" s="298"/>
      <c r="F364" s="298"/>
      <c r="G364" s="298"/>
      <c r="H364" s="298"/>
      <c r="I364" s="298"/>
      <c r="J364" s="298"/>
      <c r="K364" s="298"/>
      <c r="L364" s="298"/>
    </row>
    <row r="365" spans="1:12" ht="16.5" x14ac:dyDescent="0.3">
      <c r="A365" s="332">
        <v>0</v>
      </c>
      <c r="B365" s="298"/>
      <c r="C365" s="298"/>
      <c r="D365" s="298"/>
      <c r="E365" s="298"/>
      <c r="F365" s="298"/>
      <c r="G365" s="298"/>
      <c r="H365" s="298"/>
      <c r="I365" s="298"/>
      <c r="J365" s="298"/>
      <c r="K365" s="298"/>
      <c r="L365" s="298"/>
    </row>
    <row r="366" spans="1:12" ht="16.5" x14ac:dyDescent="0.3">
      <c r="A366" s="297">
        <v>0</v>
      </c>
      <c r="B366" s="298"/>
      <c r="C366" s="298"/>
      <c r="D366" s="298"/>
      <c r="E366" s="298"/>
      <c r="F366" s="298"/>
      <c r="G366" s="298"/>
      <c r="H366" s="298"/>
      <c r="I366" s="298"/>
      <c r="J366" s="298"/>
      <c r="K366" s="298"/>
      <c r="L366" s="298"/>
    </row>
    <row r="367" spans="1:12" ht="16.5" x14ac:dyDescent="0.3">
      <c r="A367" s="297" t="s">
        <v>300</v>
      </c>
      <c r="B367" s="298"/>
      <c r="C367" s="298"/>
      <c r="D367" s="298"/>
      <c r="E367" s="298"/>
      <c r="F367" s="298"/>
      <c r="G367" s="298"/>
      <c r="H367" s="298"/>
      <c r="I367" s="298"/>
      <c r="J367" s="298"/>
      <c r="K367" s="298"/>
      <c r="L367" s="298"/>
    </row>
    <row r="368" spans="1:12" ht="16.5" x14ac:dyDescent="0.3">
      <c r="A368" s="332">
        <v>0</v>
      </c>
      <c r="B368" s="298"/>
      <c r="C368" s="298"/>
      <c r="D368" s="298"/>
      <c r="E368" s="298"/>
      <c r="F368" s="298"/>
      <c r="G368" s="298"/>
      <c r="H368" s="298"/>
      <c r="I368" s="298"/>
      <c r="J368" s="298"/>
      <c r="K368" s="298"/>
      <c r="L368" s="298"/>
    </row>
    <row r="369" spans="1:12" ht="16.5" x14ac:dyDescent="0.3">
      <c r="A369" s="297">
        <v>0</v>
      </c>
      <c r="B369" s="298"/>
      <c r="C369" s="298"/>
      <c r="D369" s="298"/>
      <c r="E369" s="298"/>
      <c r="F369" s="298"/>
      <c r="G369" s="298"/>
      <c r="H369" s="298"/>
      <c r="I369" s="298"/>
      <c r="J369" s="298"/>
      <c r="K369" s="298"/>
      <c r="L369" s="298"/>
    </row>
    <row r="370" spans="1:12" ht="16.5" x14ac:dyDescent="0.3">
      <c r="A370" s="334" t="s">
        <v>301</v>
      </c>
      <c r="B370" s="298"/>
      <c r="C370" s="298"/>
      <c r="D370" s="298"/>
      <c r="E370" s="298"/>
      <c r="F370" s="298"/>
      <c r="G370" s="298"/>
      <c r="H370" s="298"/>
      <c r="I370" s="298"/>
      <c r="J370" s="298"/>
      <c r="K370" s="298"/>
      <c r="L370" s="298"/>
    </row>
    <row r="371" spans="1:12" ht="16.5" x14ac:dyDescent="0.3">
      <c r="A371" s="335"/>
      <c r="B371" s="298"/>
      <c r="C371" s="298"/>
      <c r="D371" s="298"/>
      <c r="E371" s="298"/>
      <c r="F371" s="298"/>
      <c r="G371" s="298"/>
      <c r="H371" s="298"/>
      <c r="I371" s="298"/>
      <c r="J371" s="298"/>
      <c r="K371" s="298"/>
      <c r="L371" s="298"/>
    </row>
    <row r="372" spans="1:12" ht="16.5" x14ac:dyDescent="0.3">
      <c r="A372" s="334" t="s">
        <v>302</v>
      </c>
      <c r="B372" s="298"/>
      <c r="C372" s="298"/>
      <c r="D372" s="298"/>
      <c r="E372" s="298"/>
      <c r="F372" s="298"/>
      <c r="G372" s="298"/>
      <c r="H372" s="298"/>
      <c r="I372" s="298"/>
      <c r="J372" s="298"/>
      <c r="K372" s="298"/>
      <c r="L372" s="298"/>
    </row>
    <row r="373" spans="1:12" ht="16.5" x14ac:dyDescent="0.3">
      <c r="A373" s="297" t="s">
        <v>303</v>
      </c>
      <c r="B373" s="298"/>
      <c r="C373" s="298"/>
      <c r="D373" s="298"/>
      <c r="E373" s="298"/>
      <c r="F373" s="298"/>
      <c r="G373" s="298"/>
      <c r="H373" s="298"/>
      <c r="I373" s="298"/>
      <c r="J373" s="298"/>
      <c r="K373" s="298"/>
      <c r="L373" s="298"/>
    </row>
    <row r="374" spans="1:12" ht="16.5" x14ac:dyDescent="0.3">
      <c r="A374" s="333" t="s">
        <v>304</v>
      </c>
      <c r="B374" s="298"/>
      <c r="C374" s="298"/>
      <c r="D374" s="298"/>
      <c r="E374" s="298"/>
      <c r="F374" s="298"/>
      <c r="G374" s="298"/>
      <c r="H374" s="298"/>
      <c r="I374" s="298"/>
      <c r="J374" s="298"/>
      <c r="K374" s="298"/>
      <c r="L374" s="298"/>
    </row>
    <row r="375" spans="1:12" ht="16.5" x14ac:dyDescent="0.3">
      <c r="A375" s="297" t="s">
        <v>305</v>
      </c>
      <c r="B375" s="298"/>
      <c r="C375" s="298"/>
      <c r="D375" s="298"/>
      <c r="E375" s="298"/>
      <c r="F375" s="298"/>
      <c r="G375" s="298"/>
      <c r="H375" s="298"/>
      <c r="I375" s="298"/>
      <c r="J375" s="298"/>
      <c r="K375" s="298"/>
      <c r="L375" s="298"/>
    </row>
    <row r="376" spans="1:12" ht="16.5" x14ac:dyDescent="0.3">
      <c r="A376" s="297">
        <v>0</v>
      </c>
      <c r="B376" s="298"/>
      <c r="C376" s="298"/>
      <c r="D376" s="298"/>
      <c r="E376" s="298"/>
      <c r="F376" s="298"/>
      <c r="G376" s="298"/>
      <c r="H376" s="298"/>
      <c r="I376" s="298"/>
      <c r="J376" s="298"/>
      <c r="K376" s="298"/>
      <c r="L376" s="298"/>
    </row>
    <row r="377" spans="1:12" ht="16.5" x14ac:dyDescent="0.3">
      <c r="A377" s="297" t="s">
        <v>306</v>
      </c>
      <c r="B377" s="298"/>
      <c r="C377" s="298"/>
      <c r="D377" s="298"/>
      <c r="E377" s="298"/>
      <c r="F377" s="298"/>
      <c r="G377" s="298"/>
      <c r="H377" s="298"/>
      <c r="I377" s="298"/>
      <c r="J377" s="298"/>
      <c r="K377" s="298"/>
      <c r="L377" s="298"/>
    </row>
    <row r="378" spans="1:12" ht="16.5" x14ac:dyDescent="0.3">
      <c r="A378" s="331">
        <v>434745.5</v>
      </c>
      <c r="B378" s="298"/>
      <c r="C378" s="298"/>
      <c r="D378" s="298"/>
      <c r="E378" s="298"/>
      <c r="F378" s="298"/>
      <c r="G378" s="298"/>
      <c r="H378" s="298"/>
      <c r="I378" s="298"/>
      <c r="J378" s="298"/>
      <c r="K378" s="298"/>
      <c r="L378" s="298"/>
    </row>
    <row r="379" spans="1:12" ht="16.5" x14ac:dyDescent="0.3">
      <c r="A379" s="297" t="s">
        <v>307</v>
      </c>
      <c r="B379" s="298"/>
      <c r="C379" s="298"/>
      <c r="D379" s="298"/>
      <c r="E379" s="298"/>
      <c r="F379" s="298"/>
      <c r="G379" s="298"/>
      <c r="H379" s="298"/>
      <c r="I379" s="298"/>
      <c r="J379" s="298"/>
      <c r="K379" s="298"/>
      <c r="L379" s="298"/>
    </row>
    <row r="380" spans="1:12" ht="16.5" x14ac:dyDescent="0.3">
      <c r="A380" s="331">
        <v>7851.25</v>
      </c>
      <c r="B380" s="298"/>
      <c r="C380" s="298"/>
      <c r="D380" s="298"/>
      <c r="E380" s="298"/>
      <c r="F380" s="298"/>
      <c r="G380" s="298"/>
      <c r="H380" s="298"/>
      <c r="I380" s="298"/>
      <c r="J380" s="298"/>
      <c r="K380" s="298"/>
      <c r="L380" s="298"/>
    </row>
    <row r="381" spans="1:12" ht="16.5" x14ac:dyDescent="0.3">
      <c r="A381" s="297" t="s">
        <v>308</v>
      </c>
      <c r="B381" s="298"/>
      <c r="C381" s="298"/>
      <c r="D381" s="298"/>
      <c r="E381" s="298"/>
      <c r="F381" s="298"/>
      <c r="G381" s="298"/>
      <c r="H381" s="298"/>
      <c r="I381" s="298"/>
      <c r="J381" s="298"/>
      <c r="K381" s="298"/>
      <c r="L381" s="298"/>
    </row>
    <row r="382" spans="1:12" ht="16.5" x14ac:dyDescent="0.3">
      <c r="A382" s="297" t="s">
        <v>309</v>
      </c>
      <c r="B382" s="298"/>
      <c r="C382" s="298"/>
      <c r="D382" s="298"/>
      <c r="E382" s="298"/>
      <c r="F382" s="298"/>
      <c r="G382" s="298"/>
      <c r="H382" s="298"/>
      <c r="I382" s="298"/>
      <c r="J382" s="298"/>
      <c r="K382" s="298"/>
      <c r="L382" s="298"/>
    </row>
    <row r="383" spans="1:12" ht="16.5" x14ac:dyDescent="0.3">
      <c r="A383" s="297" t="s">
        <v>310</v>
      </c>
      <c r="B383" s="298"/>
      <c r="C383" s="298"/>
      <c r="D383" s="298"/>
      <c r="E383" s="298"/>
      <c r="F383" s="298"/>
      <c r="G383" s="298"/>
      <c r="H383" s="298"/>
      <c r="I383" s="298"/>
      <c r="J383" s="298"/>
      <c r="K383" s="298"/>
      <c r="L383" s="298"/>
    </row>
    <row r="384" spans="1:12" ht="16.5" x14ac:dyDescent="0.3">
      <c r="A384" s="297">
        <v>0</v>
      </c>
      <c r="B384" s="298"/>
      <c r="C384" s="298"/>
      <c r="D384" s="298"/>
      <c r="E384" s="298"/>
      <c r="F384" s="298"/>
      <c r="G384" s="298"/>
      <c r="H384" s="298"/>
      <c r="I384" s="298"/>
      <c r="J384" s="298"/>
      <c r="K384" s="298"/>
      <c r="L384" s="298"/>
    </row>
    <row r="385" spans="1:12" ht="16.5" x14ac:dyDescent="0.3">
      <c r="A385" s="297" t="s">
        <v>311</v>
      </c>
      <c r="B385" s="298"/>
      <c r="C385" s="298"/>
      <c r="D385" s="298"/>
      <c r="E385" s="298"/>
      <c r="F385" s="298"/>
      <c r="G385" s="298"/>
      <c r="H385" s="298"/>
      <c r="I385" s="298"/>
      <c r="J385" s="298"/>
      <c r="K385" s="298"/>
      <c r="L385" s="298"/>
    </row>
    <row r="386" spans="1:12" ht="16.5" x14ac:dyDescent="0.3">
      <c r="A386" s="297">
        <v>0</v>
      </c>
      <c r="B386" s="298"/>
      <c r="C386" s="298"/>
      <c r="D386" s="298"/>
      <c r="E386" s="298"/>
      <c r="F386" s="298"/>
      <c r="G386" s="298"/>
      <c r="H386" s="298"/>
      <c r="I386" s="298"/>
      <c r="J386" s="298"/>
      <c r="K386" s="298"/>
      <c r="L386" s="298"/>
    </row>
    <row r="387" spans="1:12" ht="16.5" x14ac:dyDescent="0.3">
      <c r="A387" s="297" t="s">
        <v>312</v>
      </c>
      <c r="B387" s="298"/>
      <c r="C387" s="298"/>
      <c r="D387" s="298"/>
      <c r="E387" s="298"/>
      <c r="F387" s="298"/>
      <c r="G387" s="298"/>
      <c r="H387" s="298"/>
      <c r="I387" s="298"/>
      <c r="J387" s="298"/>
      <c r="K387" s="298"/>
      <c r="L387" s="298"/>
    </row>
    <row r="388" spans="1:12" ht="16.5" x14ac:dyDescent="0.3">
      <c r="A388" s="297">
        <v>0</v>
      </c>
      <c r="B388" s="298"/>
      <c r="C388" s="298"/>
      <c r="D388" s="298"/>
      <c r="E388" s="298"/>
      <c r="F388" s="298"/>
      <c r="G388" s="298"/>
      <c r="H388" s="298"/>
      <c r="I388" s="298"/>
      <c r="J388" s="298"/>
      <c r="K388" s="298"/>
      <c r="L388" s="298"/>
    </row>
    <row r="389" spans="1:12" ht="16.5" x14ac:dyDescent="0.3">
      <c r="A389" s="297" t="s">
        <v>313</v>
      </c>
      <c r="B389" s="298"/>
      <c r="C389" s="298"/>
      <c r="D389" s="298"/>
      <c r="E389" s="298"/>
      <c r="F389" s="298"/>
      <c r="G389" s="298"/>
      <c r="H389" s="298"/>
      <c r="I389" s="298"/>
      <c r="J389" s="298"/>
      <c r="K389" s="298"/>
      <c r="L389" s="298"/>
    </row>
    <row r="390" spans="1:12" ht="16.5" x14ac:dyDescent="0.3">
      <c r="A390" s="297">
        <v>0</v>
      </c>
      <c r="B390" s="298"/>
      <c r="C390" s="298"/>
      <c r="D390" s="298"/>
      <c r="E390" s="298"/>
      <c r="F390" s="298"/>
      <c r="G390" s="298"/>
      <c r="H390" s="298"/>
      <c r="I390" s="298"/>
      <c r="J390" s="298"/>
      <c r="K390" s="298"/>
      <c r="L390" s="298"/>
    </row>
    <row r="391" spans="1:12" ht="16.5" x14ac:dyDescent="0.3">
      <c r="A391" s="297" t="s">
        <v>376</v>
      </c>
      <c r="B391" s="298"/>
      <c r="C391" s="298"/>
      <c r="D391" s="298"/>
      <c r="E391" s="298"/>
      <c r="F391" s="298"/>
      <c r="G391" s="298"/>
      <c r="H391" s="298"/>
      <c r="I391" s="298"/>
      <c r="J391" s="298"/>
      <c r="K391" s="298"/>
      <c r="L391" s="298"/>
    </row>
    <row r="392" spans="1:12" ht="16.5" x14ac:dyDescent="0.3">
      <c r="A392" s="297">
        <v>0</v>
      </c>
      <c r="B392" s="298"/>
      <c r="C392" s="298"/>
      <c r="D392" s="298"/>
      <c r="E392" s="298"/>
      <c r="F392" s="298"/>
      <c r="G392" s="298"/>
      <c r="H392" s="298"/>
      <c r="I392" s="298"/>
      <c r="J392" s="298"/>
      <c r="K392" s="298"/>
      <c r="L392" s="298"/>
    </row>
    <row r="393" spans="1:12" ht="16.5" x14ac:dyDescent="0.3">
      <c r="A393" s="297" t="s">
        <v>554</v>
      </c>
      <c r="B393" s="298"/>
      <c r="C393" s="298"/>
      <c r="D393" s="298"/>
      <c r="E393" s="298"/>
      <c r="F393" s="298"/>
      <c r="G393" s="298"/>
      <c r="H393" s="298"/>
      <c r="I393" s="298"/>
      <c r="J393" s="298"/>
      <c r="K393" s="298"/>
      <c r="L393" s="298"/>
    </row>
    <row r="394" spans="1:12" ht="16.5" x14ac:dyDescent="0.3">
      <c r="A394" s="297">
        <v>0</v>
      </c>
      <c r="B394" s="298"/>
      <c r="C394" s="298"/>
      <c r="D394" s="298"/>
      <c r="E394" s="298"/>
      <c r="F394" s="298"/>
      <c r="G394" s="298"/>
      <c r="H394" s="298"/>
      <c r="I394" s="298"/>
      <c r="J394" s="298"/>
      <c r="K394" s="298"/>
      <c r="L394" s="298"/>
    </row>
    <row r="395" spans="1:12" ht="16.5" x14ac:dyDescent="0.3">
      <c r="A395" s="334" t="s">
        <v>314</v>
      </c>
      <c r="B395" s="298"/>
      <c r="C395" s="298"/>
      <c r="D395" s="298"/>
      <c r="E395" s="298"/>
      <c r="F395" s="298"/>
      <c r="G395" s="298"/>
      <c r="H395" s="298"/>
      <c r="I395" s="298"/>
      <c r="J395" s="298"/>
      <c r="K395" s="298"/>
      <c r="L395" s="298"/>
    </row>
    <row r="396" spans="1:12" ht="16.5" x14ac:dyDescent="0.3">
      <c r="A396" s="297" t="s">
        <v>788</v>
      </c>
      <c r="B396" s="298"/>
      <c r="C396" s="298"/>
      <c r="D396" s="298"/>
      <c r="E396" s="298"/>
      <c r="F396" s="298"/>
      <c r="G396" s="298"/>
      <c r="H396" s="298"/>
      <c r="I396" s="298"/>
      <c r="J396" s="298"/>
      <c r="K396" s="298"/>
      <c r="L396" s="298"/>
    </row>
    <row r="397" spans="1:12" ht="16.5" x14ac:dyDescent="0.3">
      <c r="A397" s="333" t="s">
        <v>315</v>
      </c>
      <c r="B397" s="298"/>
      <c r="C397" s="298"/>
      <c r="D397" s="298"/>
      <c r="E397" s="298"/>
      <c r="F397" s="298"/>
      <c r="G397" s="298"/>
      <c r="H397" s="298"/>
      <c r="I397" s="298"/>
      <c r="J397" s="298"/>
      <c r="K397" s="298"/>
      <c r="L397" s="298"/>
    </row>
    <row r="398" spans="1:12" ht="16.5" x14ac:dyDescent="0.3">
      <c r="A398" s="297" t="s">
        <v>316</v>
      </c>
      <c r="B398" s="298"/>
      <c r="C398" s="298"/>
      <c r="D398" s="298"/>
      <c r="E398" s="298"/>
      <c r="F398" s="298"/>
      <c r="G398" s="298"/>
      <c r="H398" s="298"/>
      <c r="I398" s="298"/>
      <c r="J398" s="298"/>
      <c r="K398" s="298"/>
      <c r="L398" s="298"/>
    </row>
    <row r="399" spans="1:12" ht="16.5" x14ac:dyDescent="0.3">
      <c r="A399" s="297">
        <v>0</v>
      </c>
      <c r="B399" s="298"/>
      <c r="C399" s="298"/>
      <c r="D399" s="298"/>
      <c r="E399" s="298"/>
      <c r="F399" s="298"/>
      <c r="G399" s="298"/>
      <c r="H399" s="298"/>
      <c r="I399" s="298"/>
      <c r="J399" s="298"/>
      <c r="K399" s="298"/>
      <c r="L399" s="298"/>
    </row>
    <row r="400" spans="1:12" ht="16.5" x14ac:dyDescent="0.3">
      <c r="A400" s="297" t="s">
        <v>317</v>
      </c>
      <c r="B400" s="298"/>
      <c r="C400" s="298"/>
      <c r="D400" s="298"/>
      <c r="E400" s="298"/>
      <c r="F400" s="298"/>
      <c r="G400" s="298"/>
      <c r="H400" s="298"/>
      <c r="I400" s="298"/>
      <c r="J400" s="298"/>
      <c r="K400" s="298"/>
      <c r="L400" s="298"/>
    </row>
    <row r="401" spans="1:12" ht="16.5" x14ac:dyDescent="0.3">
      <c r="A401" s="333" t="s">
        <v>318</v>
      </c>
      <c r="B401" s="298"/>
      <c r="C401" s="298"/>
      <c r="D401" s="298"/>
      <c r="E401" s="298"/>
      <c r="F401" s="298"/>
      <c r="G401" s="298"/>
      <c r="H401" s="298"/>
      <c r="I401" s="298"/>
      <c r="J401" s="298"/>
      <c r="K401" s="298"/>
      <c r="L401" s="298"/>
    </row>
    <row r="402" spans="1:12" ht="16.5" x14ac:dyDescent="0.3">
      <c r="A402" s="297" t="s">
        <v>319</v>
      </c>
      <c r="B402" s="298"/>
      <c r="C402" s="298"/>
      <c r="D402" s="298"/>
      <c r="E402" s="298"/>
      <c r="F402" s="298"/>
      <c r="G402" s="298"/>
      <c r="H402" s="298"/>
      <c r="I402" s="298"/>
      <c r="J402" s="298"/>
      <c r="K402" s="298"/>
      <c r="L402" s="298"/>
    </row>
    <row r="403" spans="1:12" ht="16.5" x14ac:dyDescent="0.3">
      <c r="A403" s="297">
        <v>0</v>
      </c>
      <c r="B403" s="298"/>
      <c r="C403" s="298"/>
      <c r="D403" s="298"/>
      <c r="E403" s="298"/>
      <c r="F403" s="298"/>
      <c r="G403" s="298"/>
      <c r="H403" s="298"/>
      <c r="I403" s="298"/>
      <c r="J403" s="298"/>
      <c r="K403" s="298"/>
      <c r="L403" s="298"/>
    </row>
    <row r="404" spans="1:12" ht="16.5" x14ac:dyDescent="0.3">
      <c r="A404" s="297" t="s">
        <v>320</v>
      </c>
      <c r="B404" s="298"/>
      <c r="C404" s="298"/>
      <c r="D404" s="298"/>
      <c r="E404" s="298"/>
      <c r="F404" s="298"/>
      <c r="G404" s="298"/>
      <c r="H404" s="298"/>
      <c r="I404" s="298"/>
      <c r="J404" s="298"/>
      <c r="K404" s="298"/>
      <c r="L404" s="298"/>
    </row>
    <row r="405" spans="1:12" ht="16.5" x14ac:dyDescent="0.3">
      <c r="A405" s="297">
        <v>0</v>
      </c>
      <c r="B405" s="298"/>
      <c r="C405" s="298"/>
      <c r="D405" s="298"/>
      <c r="E405" s="298"/>
      <c r="F405" s="298"/>
      <c r="G405" s="298"/>
      <c r="H405" s="298"/>
      <c r="I405" s="298"/>
      <c r="J405" s="298"/>
      <c r="K405" s="298"/>
      <c r="L405" s="298"/>
    </row>
    <row r="406" spans="1:12" ht="16.5" x14ac:dyDescent="0.3">
      <c r="A406" s="297" t="s">
        <v>321</v>
      </c>
      <c r="B406" s="298"/>
      <c r="C406" s="298"/>
      <c r="D406" s="298"/>
      <c r="E406" s="298"/>
      <c r="F406" s="298"/>
      <c r="G406" s="298"/>
      <c r="H406" s="298"/>
      <c r="I406" s="298"/>
      <c r="J406" s="298"/>
      <c r="K406" s="298"/>
      <c r="L406" s="298"/>
    </row>
    <row r="407" spans="1:12" ht="16.5" x14ac:dyDescent="0.3">
      <c r="A407" s="297" t="s">
        <v>789</v>
      </c>
      <c r="B407" s="298"/>
      <c r="C407" s="298"/>
      <c r="D407" s="298"/>
      <c r="E407" s="298"/>
      <c r="F407" s="298"/>
      <c r="G407" s="298"/>
      <c r="H407" s="298"/>
      <c r="I407" s="298"/>
      <c r="J407" s="298"/>
      <c r="K407" s="298"/>
      <c r="L407" s="298"/>
    </row>
    <row r="408" spans="1:12" ht="16.5" x14ac:dyDescent="0.3">
      <c r="A408" s="297" t="s">
        <v>323</v>
      </c>
      <c r="B408" s="298"/>
      <c r="C408" s="298"/>
      <c r="D408" s="298"/>
      <c r="E408" s="298"/>
      <c r="F408" s="298"/>
      <c r="G408" s="298"/>
      <c r="H408" s="298"/>
      <c r="I408" s="298"/>
      <c r="J408" s="298"/>
      <c r="K408" s="298"/>
      <c r="L408" s="298"/>
    </row>
    <row r="409" spans="1:12" ht="16.5" x14ac:dyDescent="0.3">
      <c r="A409" s="297" t="s">
        <v>322</v>
      </c>
      <c r="B409" s="298"/>
      <c r="C409" s="298"/>
      <c r="D409" s="298"/>
      <c r="E409" s="298"/>
      <c r="F409" s="298"/>
      <c r="G409" s="298"/>
      <c r="H409" s="298"/>
      <c r="I409" s="298"/>
      <c r="J409" s="298"/>
      <c r="K409" s="298"/>
      <c r="L409" s="298"/>
    </row>
    <row r="410" spans="1:12" ht="16.5" x14ac:dyDescent="0.3">
      <c r="A410" s="297" t="s">
        <v>324</v>
      </c>
      <c r="B410" s="298"/>
      <c r="C410" s="298"/>
      <c r="D410" s="298"/>
      <c r="E410" s="298"/>
      <c r="F410" s="298"/>
      <c r="G410" s="298"/>
      <c r="H410" s="298"/>
      <c r="I410" s="298"/>
      <c r="J410" s="298"/>
      <c r="K410" s="298"/>
      <c r="L410" s="298"/>
    </row>
    <row r="411" spans="1:12" ht="16.5" x14ac:dyDescent="0.3">
      <c r="A411" s="297" t="s">
        <v>789</v>
      </c>
      <c r="B411" s="298"/>
      <c r="C411" s="298"/>
      <c r="D411" s="298"/>
      <c r="E411" s="298"/>
      <c r="F411" s="298"/>
      <c r="G411" s="298"/>
      <c r="H411" s="298"/>
      <c r="I411" s="298"/>
      <c r="J411" s="298"/>
      <c r="K411" s="298"/>
      <c r="L411" s="298"/>
    </row>
    <row r="412" spans="1:12" ht="16.5" x14ac:dyDescent="0.3">
      <c r="A412" s="297" t="s">
        <v>325</v>
      </c>
      <c r="B412" s="298"/>
      <c r="C412" s="298"/>
      <c r="D412" s="298"/>
      <c r="E412" s="298"/>
      <c r="F412" s="298"/>
      <c r="G412" s="298"/>
      <c r="H412" s="298"/>
      <c r="I412" s="298"/>
      <c r="J412" s="298"/>
      <c r="K412" s="298"/>
      <c r="L412" s="298"/>
    </row>
    <row r="413" spans="1:12" ht="16.5" x14ac:dyDescent="0.3">
      <c r="A413" s="331">
        <v>442596.75</v>
      </c>
      <c r="B413" s="298"/>
      <c r="C413" s="298"/>
      <c r="D413" s="298"/>
      <c r="E413" s="298"/>
      <c r="F413" s="298"/>
      <c r="G413" s="298"/>
      <c r="H413" s="298"/>
      <c r="I413" s="298"/>
      <c r="J413" s="298"/>
      <c r="K413" s="298"/>
      <c r="L413" s="298"/>
    </row>
    <row r="414" spans="1:12" ht="16.5" x14ac:dyDescent="0.3">
      <c r="A414" s="297" t="s">
        <v>326</v>
      </c>
      <c r="B414" s="298"/>
      <c r="C414" s="298"/>
      <c r="D414" s="298"/>
      <c r="E414" s="298"/>
      <c r="F414" s="298"/>
      <c r="G414" s="298"/>
      <c r="H414" s="298"/>
      <c r="I414" s="298"/>
      <c r="J414" s="298"/>
      <c r="K414" s="298"/>
      <c r="L414" s="298"/>
    </row>
    <row r="415" spans="1:12" ht="16.5" x14ac:dyDescent="0.3">
      <c r="A415" s="297">
        <v>0</v>
      </c>
      <c r="B415" s="298"/>
      <c r="C415" s="298"/>
      <c r="D415" s="298"/>
      <c r="E415" s="298"/>
      <c r="F415" s="298"/>
      <c r="G415" s="298"/>
      <c r="H415" s="298"/>
      <c r="I415" s="298"/>
      <c r="J415" s="298"/>
      <c r="K415" s="298"/>
      <c r="L415" s="298"/>
    </row>
    <row r="416" spans="1:12" ht="16.5" x14ac:dyDescent="0.3">
      <c r="A416" s="297" t="s">
        <v>327</v>
      </c>
      <c r="B416" s="298"/>
      <c r="C416" s="298"/>
      <c r="D416" s="298"/>
      <c r="E416" s="298"/>
      <c r="F416" s="298"/>
      <c r="G416" s="298"/>
      <c r="H416" s="298"/>
      <c r="I416" s="298"/>
      <c r="J416" s="298"/>
      <c r="K416" s="298"/>
      <c r="L416" s="298"/>
    </row>
    <row r="417" spans="1:12" ht="16.5" x14ac:dyDescent="0.3">
      <c r="A417" s="331">
        <v>442596.75</v>
      </c>
      <c r="B417" s="298"/>
      <c r="C417" s="298"/>
      <c r="D417" s="298"/>
      <c r="E417" s="298"/>
      <c r="F417" s="298"/>
      <c r="G417" s="298"/>
      <c r="H417" s="298"/>
      <c r="I417" s="298"/>
      <c r="J417" s="298"/>
      <c r="K417" s="298"/>
      <c r="L417" s="298"/>
    </row>
    <row r="418" spans="1:12" ht="16.5" x14ac:dyDescent="0.3">
      <c r="A418" s="297" t="s">
        <v>328</v>
      </c>
      <c r="B418" s="298"/>
      <c r="C418" s="298"/>
      <c r="D418" s="298"/>
      <c r="E418" s="298"/>
      <c r="F418" s="298"/>
      <c r="G418" s="298"/>
      <c r="H418" s="298"/>
      <c r="I418" s="298"/>
      <c r="J418" s="298"/>
      <c r="K418" s="298"/>
      <c r="L418" s="298"/>
    </row>
    <row r="419" spans="1:12" ht="16.5" x14ac:dyDescent="0.3">
      <c r="A419" s="332">
        <v>0.1</v>
      </c>
      <c r="B419" s="298"/>
      <c r="C419" s="298"/>
      <c r="D419" s="298"/>
      <c r="E419" s="298"/>
      <c r="F419" s="298"/>
      <c r="G419" s="298"/>
      <c r="H419" s="298"/>
      <c r="I419" s="298"/>
      <c r="J419" s="298"/>
      <c r="K419" s="298"/>
      <c r="L419" s="298"/>
    </row>
    <row r="420" spans="1:12" ht="16.5" x14ac:dyDescent="0.3">
      <c r="A420" s="297" t="s">
        <v>329</v>
      </c>
      <c r="B420" s="298"/>
      <c r="C420" s="298"/>
      <c r="D420" s="298"/>
      <c r="E420" s="298"/>
      <c r="F420" s="298"/>
      <c r="G420" s="298"/>
      <c r="H420" s="298"/>
      <c r="I420" s="298"/>
      <c r="J420" s="298"/>
      <c r="K420" s="298"/>
      <c r="L420" s="298"/>
    </row>
    <row r="421" spans="1:12" ht="16.5" x14ac:dyDescent="0.3">
      <c r="A421" s="297">
        <v>1</v>
      </c>
      <c r="B421" s="298"/>
      <c r="C421" s="298"/>
      <c r="D421" s="298"/>
      <c r="E421" s="298"/>
      <c r="F421" s="298"/>
      <c r="G421" s="298"/>
      <c r="H421" s="298"/>
      <c r="I421" s="298"/>
      <c r="J421" s="298"/>
      <c r="K421" s="298"/>
      <c r="L421" s="298"/>
    </row>
    <row r="422" spans="1:12" ht="16.5" x14ac:dyDescent="0.3">
      <c r="A422" s="297" t="s">
        <v>330</v>
      </c>
      <c r="B422" s="298"/>
      <c r="C422" s="298"/>
      <c r="D422" s="298"/>
      <c r="E422" s="298"/>
      <c r="F422" s="298"/>
      <c r="G422" s="298"/>
      <c r="H422" s="298"/>
      <c r="I422" s="298"/>
      <c r="J422" s="298"/>
      <c r="K422" s="298"/>
      <c r="L422" s="298"/>
    </row>
    <row r="423" spans="1:12" ht="16.5" x14ac:dyDescent="0.3">
      <c r="A423" s="331">
        <v>491774.17</v>
      </c>
      <c r="B423" s="298"/>
      <c r="C423" s="298"/>
      <c r="D423" s="298"/>
      <c r="E423" s="298"/>
      <c r="F423" s="298"/>
      <c r="G423" s="298"/>
      <c r="H423" s="298"/>
      <c r="I423" s="298"/>
      <c r="J423" s="298"/>
      <c r="K423" s="298"/>
      <c r="L423" s="298"/>
    </row>
    <row r="424" spans="1:12" ht="16.5" x14ac:dyDescent="0.3">
      <c r="A424" s="297" t="s">
        <v>331</v>
      </c>
      <c r="B424" s="298"/>
      <c r="C424" s="298"/>
      <c r="D424" s="298"/>
      <c r="E424" s="298"/>
      <c r="F424" s="298"/>
      <c r="G424" s="298"/>
      <c r="H424" s="298"/>
      <c r="I424" s="298"/>
      <c r="J424" s="298"/>
      <c r="K424" s="298"/>
      <c r="L424" s="298"/>
    </row>
    <row r="425" spans="1:12" ht="16.5" x14ac:dyDescent="0.3">
      <c r="A425" s="297" t="s">
        <v>332</v>
      </c>
      <c r="B425" s="298"/>
      <c r="C425" s="298"/>
      <c r="D425" s="298"/>
      <c r="E425" s="298"/>
      <c r="F425" s="298"/>
      <c r="G425" s="298"/>
      <c r="H425" s="298"/>
      <c r="I425" s="298"/>
      <c r="J425" s="298"/>
      <c r="K425" s="298"/>
      <c r="L425" s="298"/>
    </row>
    <row r="426" spans="1:12" ht="16.5" x14ac:dyDescent="0.3">
      <c r="A426" s="297" t="s">
        <v>333</v>
      </c>
      <c r="B426" s="298"/>
      <c r="C426" s="298"/>
      <c r="D426" s="298"/>
      <c r="E426" s="298"/>
      <c r="F426" s="298"/>
      <c r="G426" s="298"/>
      <c r="H426" s="298"/>
      <c r="I426" s="298"/>
      <c r="J426" s="298"/>
      <c r="K426" s="298"/>
      <c r="L426" s="298"/>
    </row>
    <row r="427" spans="1:12" ht="16.5" x14ac:dyDescent="0.3">
      <c r="A427" s="331">
        <v>491774.17</v>
      </c>
      <c r="B427" s="298"/>
      <c r="C427" s="298"/>
      <c r="D427" s="298"/>
      <c r="E427" s="298"/>
      <c r="F427" s="298"/>
      <c r="G427" s="298"/>
      <c r="H427" s="298"/>
      <c r="I427" s="298"/>
      <c r="J427" s="298"/>
      <c r="K427" s="298"/>
      <c r="L427" s="298"/>
    </row>
    <row r="428" spans="1:12" ht="16.5" x14ac:dyDescent="0.3">
      <c r="A428" s="297" t="s">
        <v>334</v>
      </c>
      <c r="B428" s="298"/>
      <c r="C428" s="298"/>
      <c r="D428" s="298"/>
      <c r="E428" s="298"/>
      <c r="F428" s="298"/>
      <c r="G428" s="298"/>
      <c r="H428" s="298"/>
      <c r="I428" s="298"/>
      <c r="J428" s="298"/>
      <c r="K428" s="298"/>
      <c r="L428" s="298"/>
    </row>
    <row r="429" spans="1:12" ht="16.5" x14ac:dyDescent="0.3">
      <c r="A429" s="331">
        <v>49177.42</v>
      </c>
      <c r="B429" s="298"/>
      <c r="C429" s="298"/>
      <c r="D429" s="298"/>
      <c r="E429" s="298"/>
      <c r="F429" s="298"/>
      <c r="G429" s="298"/>
      <c r="H429" s="298"/>
      <c r="I429" s="298"/>
      <c r="J429" s="298"/>
      <c r="K429" s="298"/>
      <c r="L429" s="298"/>
    </row>
    <row r="430" spans="1:12" ht="16.5" x14ac:dyDescent="0.3">
      <c r="A430" s="297" t="s">
        <v>335</v>
      </c>
      <c r="B430" s="298"/>
      <c r="C430" s="298"/>
      <c r="D430" s="298"/>
      <c r="E430" s="298"/>
      <c r="F430" s="298"/>
      <c r="G430" s="298"/>
      <c r="H430" s="298"/>
      <c r="I430" s="298"/>
      <c r="J430" s="298"/>
      <c r="K430" s="298"/>
      <c r="L430" s="298"/>
    </row>
    <row r="431" spans="1:12" ht="16.5" x14ac:dyDescent="0.3">
      <c r="A431" s="332">
        <v>0.1</v>
      </c>
      <c r="B431" s="298"/>
      <c r="C431" s="298"/>
      <c r="D431" s="298"/>
      <c r="E431" s="298"/>
      <c r="F431" s="298"/>
      <c r="G431" s="298"/>
      <c r="H431" s="298"/>
      <c r="I431" s="298"/>
      <c r="J431" s="298"/>
      <c r="K431" s="298"/>
      <c r="L431" s="29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6"/>
  <sheetViews>
    <sheetView showGridLines="0" topLeftCell="A158" workbookViewId="0">
      <selection activeCell="A164" sqref="A164:F172"/>
    </sheetView>
  </sheetViews>
  <sheetFormatPr defaultRowHeight="15" x14ac:dyDescent="0.25"/>
  <cols>
    <col min="1" max="1" width="24.7109375" style="300" customWidth="1"/>
    <col min="2" max="2" width="8.85546875" style="300" customWidth="1"/>
    <col min="3" max="3" width="42.85546875" style="300" customWidth="1"/>
    <col min="4" max="4" width="12.85546875" style="300" customWidth="1"/>
    <col min="5" max="7" width="16.140625" style="300" customWidth="1"/>
    <col min="8" max="8" width="9.7109375" style="300" bestFit="1" customWidth="1"/>
    <col min="9" max="11" width="11" style="300" bestFit="1" customWidth="1"/>
    <col min="12" max="16" width="12" style="300" bestFit="1" customWidth="1"/>
    <col min="17" max="16384" width="9.140625" style="300"/>
  </cols>
  <sheetData>
    <row r="1" spans="1:7" ht="16.5" x14ac:dyDescent="0.3">
      <c r="A1" s="297" t="s">
        <v>248</v>
      </c>
      <c r="B1" s="298"/>
      <c r="C1" s="298"/>
      <c r="D1" s="298"/>
      <c r="E1" s="298"/>
      <c r="F1" s="298"/>
      <c r="G1" s="298"/>
    </row>
    <row r="2" spans="1:7" ht="16.5" x14ac:dyDescent="0.3">
      <c r="A2" s="297">
        <v>30305267</v>
      </c>
      <c r="B2" s="298"/>
      <c r="C2" s="298"/>
      <c r="D2" s="298"/>
      <c r="E2" s="298"/>
      <c r="F2" s="298"/>
      <c r="G2" s="298"/>
    </row>
    <row r="3" spans="1:7" ht="16.5" x14ac:dyDescent="0.3">
      <c r="A3" s="297" t="s">
        <v>249</v>
      </c>
      <c r="B3" s="298"/>
      <c r="C3" s="298"/>
      <c r="D3" s="298"/>
      <c r="E3" s="298"/>
      <c r="F3" s="298"/>
      <c r="G3" s="298"/>
    </row>
    <row r="4" spans="1:7" ht="16.5" x14ac:dyDescent="0.3">
      <c r="A4" s="297" t="s">
        <v>424</v>
      </c>
      <c r="B4" s="298"/>
      <c r="C4" s="298"/>
      <c r="D4" s="298"/>
      <c r="E4" s="298"/>
      <c r="F4" s="298"/>
      <c r="G4" s="298"/>
    </row>
    <row r="5" spans="1:7" ht="16.5" x14ac:dyDescent="0.3">
      <c r="A5" s="297" t="s">
        <v>250</v>
      </c>
      <c r="B5" s="298"/>
      <c r="C5" s="298"/>
      <c r="D5" s="298"/>
      <c r="E5" s="298"/>
      <c r="F5" s="298"/>
      <c r="G5" s="298"/>
    </row>
    <row r="6" spans="1:7" ht="16.5" x14ac:dyDescent="0.3">
      <c r="A6" s="297" t="s">
        <v>251</v>
      </c>
      <c r="B6" s="298"/>
      <c r="C6" s="298"/>
      <c r="D6" s="298"/>
      <c r="E6" s="298"/>
      <c r="F6" s="298"/>
      <c r="G6" s="298"/>
    </row>
    <row r="7" spans="1:7" ht="16.5" x14ac:dyDescent="0.3">
      <c r="A7" s="297" t="s">
        <v>656</v>
      </c>
      <c r="B7" s="298"/>
      <c r="C7" s="298"/>
      <c r="D7" s="298"/>
      <c r="E7" s="298"/>
      <c r="F7" s="298"/>
      <c r="G7" s="298"/>
    </row>
    <row r="8" spans="1:7" ht="16.5" x14ac:dyDescent="0.3">
      <c r="A8" s="297">
        <v>10664165</v>
      </c>
      <c r="B8" s="298"/>
      <c r="C8" s="298"/>
      <c r="D8" s="298"/>
      <c r="E8" s="298"/>
      <c r="F8" s="298"/>
      <c r="G8" s="298"/>
    </row>
    <row r="9" spans="1:7" ht="16.5" x14ac:dyDescent="0.3">
      <c r="A9" s="297" t="s">
        <v>252</v>
      </c>
      <c r="B9" s="298"/>
      <c r="C9" s="298"/>
      <c r="D9" s="298"/>
      <c r="E9" s="298"/>
      <c r="F9" s="298"/>
      <c r="G9" s="298"/>
    </row>
    <row r="10" spans="1:7" ht="16.5" x14ac:dyDescent="0.3">
      <c r="A10" s="301">
        <v>43056</v>
      </c>
      <c r="B10" s="298"/>
      <c r="C10" s="298"/>
      <c r="D10" s="298"/>
      <c r="E10" s="298"/>
      <c r="F10" s="298"/>
      <c r="G10" s="298"/>
    </row>
    <row r="11" spans="1:7" ht="16.5" x14ac:dyDescent="0.3">
      <c r="A11" s="297" t="s">
        <v>253</v>
      </c>
      <c r="B11" s="298"/>
      <c r="C11" s="298"/>
      <c r="D11" s="298"/>
      <c r="E11" s="298"/>
      <c r="F11" s="298"/>
      <c r="G11" s="298"/>
    </row>
    <row r="12" spans="1:7" ht="16.5" x14ac:dyDescent="0.3">
      <c r="A12" s="301">
        <v>43312</v>
      </c>
      <c r="B12" s="298"/>
      <c r="C12" s="298"/>
      <c r="D12" s="298"/>
      <c r="E12" s="298"/>
      <c r="F12" s="298"/>
      <c r="G12" s="298"/>
    </row>
    <row r="13" spans="1:7" ht="16.5" x14ac:dyDescent="0.3">
      <c r="A13" s="297" t="s">
        <v>254</v>
      </c>
      <c r="B13" s="298"/>
      <c r="C13" s="298"/>
      <c r="D13" s="298"/>
      <c r="E13" s="298"/>
      <c r="F13" s="298"/>
      <c r="G13" s="298"/>
    </row>
    <row r="14" spans="1:7" ht="16.5" x14ac:dyDescent="0.3">
      <c r="A14" s="302">
        <v>43060.604861111111</v>
      </c>
      <c r="B14" s="298"/>
      <c r="C14" s="298"/>
      <c r="D14" s="298"/>
      <c r="E14" s="298"/>
      <c r="F14" s="298"/>
      <c r="G14" s="298"/>
    </row>
    <row r="15" spans="1:7" ht="16.5" x14ac:dyDescent="0.3">
      <c r="A15" s="297" t="s">
        <v>255</v>
      </c>
      <c r="B15" s="298"/>
      <c r="C15" s="298"/>
      <c r="D15" s="298"/>
      <c r="E15" s="298"/>
      <c r="F15" s="298"/>
      <c r="G15" s="298"/>
    </row>
    <row r="16" spans="1:7" ht="16.5" x14ac:dyDescent="0.3">
      <c r="A16" s="297" t="s">
        <v>256</v>
      </c>
      <c r="B16" s="298"/>
      <c r="C16" s="298"/>
      <c r="D16" s="298"/>
      <c r="E16" s="298"/>
      <c r="F16" s="298"/>
      <c r="G16" s="298"/>
    </row>
    <row r="17" spans="1:7" ht="16.5" x14ac:dyDescent="0.3">
      <c r="A17" s="297" t="s">
        <v>257</v>
      </c>
      <c r="B17" s="298"/>
      <c r="C17" s="298"/>
      <c r="D17" s="298"/>
      <c r="E17" s="298"/>
      <c r="F17" s="298"/>
      <c r="G17" s="298"/>
    </row>
    <row r="18" spans="1:7" ht="16.5" x14ac:dyDescent="0.3">
      <c r="A18" s="297" t="s">
        <v>258</v>
      </c>
      <c r="B18" s="298"/>
      <c r="C18" s="298"/>
      <c r="D18" s="298"/>
      <c r="E18" s="298"/>
      <c r="F18" s="298"/>
      <c r="G18" s="298"/>
    </row>
    <row r="19" spans="1:7" ht="16.5" x14ac:dyDescent="0.3">
      <c r="A19" s="297" t="s">
        <v>259</v>
      </c>
      <c r="B19" s="298"/>
      <c r="C19" s="298"/>
      <c r="D19" s="298"/>
      <c r="E19" s="298"/>
      <c r="F19" s="298"/>
      <c r="G19" s="298"/>
    </row>
    <row r="20" spans="1:7" ht="16.5" x14ac:dyDescent="0.3">
      <c r="A20" s="297" t="s">
        <v>425</v>
      </c>
      <c r="B20" s="298"/>
      <c r="C20" s="298"/>
      <c r="D20" s="298"/>
      <c r="E20" s="298"/>
      <c r="F20" s="298"/>
      <c r="G20" s="298"/>
    </row>
    <row r="21" spans="1:7" ht="16.5" x14ac:dyDescent="0.3">
      <c r="A21" s="297" t="s">
        <v>260</v>
      </c>
      <c r="B21" s="298"/>
      <c r="C21" s="298"/>
      <c r="D21" s="298"/>
      <c r="E21" s="298"/>
      <c r="F21" s="298"/>
      <c r="G21" s="298"/>
    </row>
    <row r="22" spans="1:7" ht="16.5" x14ac:dyDescent="0.3">
      <c r="A22" s="297" t="s">
        <v>426</v>
      </c>
      <c r="B22" s="298"/>
      <c r="C22" s="298"/>
      <c r="D22" s="298"/>
      <c r="E22" s="298"/>
      <c r="F22" s="298"/>
      <c r="G22" s="298"/>
    </row>
    <row r="23" spans="1:7" ht="16.5" x14ac:dyDescent="0.3">
      <c r="A23" s="297" t="s">
        <v>261</v>
      </c>
      <c r="B23" s="298"/>
      <c r="C23" s="298"/>
      <c r="D23" s="298"/>
      <c r="E23" s="298"/>
      <c r="F23" s="298"/>
      <c r="G23" s="298"/>
    </row>
    <row r="24" spans="1:7" ht="16.5" x14ac:dyDescent="0.3">
      <c r="A24" s="297" t="s">
        <v>262</v>
      </c>
      <c r="B24" s="298"/>
      <c r="C24" s="298"/>
      <c r="D24" s="298"/>
      <c r="E24" s="298"/>
      <c r="F24" s="298"/>
      <c r="G24" s="298"/>
    </row>
    <row r="25" spans="1:7" ht="16.5" x14ac:dyDescent="0.3">
      <c r="A25" s="301">
        <v>42901</v>
      </c>
      <c r="B25" s="298"/>
      <c r="C25" s="298"/>
      <c r="D25" s="298"/>
      <c r="E25" s="298"/>
      <c r="F25" s="298"/>
      <c r="G25" s="298"/>
    </row>
    <row r="26" spans="1:7" ht="16.5" x14ac:dyDescent="0.3">
      <c r="A26" s="297" t="s">
        <v>263</v>
      </c>
      <c r="B26" s="298"/>
      <c r="C26" s="298"/>
      <c r="D26" s="298"/>
      <c r="E26" s="298"/>
      <c r="F26" s="298"/>
      <c r="G26" s="298"/>
    </row>
    <row r="27" spans="1:7" ht="16.5" x14ac:dyDescent="0.3">
      <c r="A27" s="301">
        <v>42961</v>
      </c>
      <c r="B27" s="298"/>
      <c r="C27" s="298"/>
      <c r="D27" s="298"/>
      <c r="E27" s="298"/>
      <c r="F27" s="298"/>
      <c r="G27" s="298"/>
    </row>
    <row r="28" spans="1:7" ht="16.5" x14ac:dyDescent="0.3">
      <c r="A28" s="297" t="s">
        <v>264</v>
      </c>
      <c r="B28" s="298"/>
      <c r="C28" s="298"/>
      <c r="D28" s="298"/>
      <c r="E28" s="298"/>
      <c r="F28" s="298"/>
      <c r="G28" s="298"/>
    </row>
    <row r="29" spans="1:7" ht="16.5" x14ac:dyDescent="0.3">
      <c r="A29" s="297" t="s">
        <v>265</v>
      </c>
      <c r="B29" s="298"/>
      <c r="C29" s="298"/>
      <c r="D29" s="298"/>
      <c r="E29" s="298"/>
      <c r="F29" s="298"/>
      <c r="G29" s="298"/>
    </row>
    <row r="30" spans="1:7" ht="16.5" x14ac:dyDescent="0.3">
      <c r="A30" s="297" t="s">
        <v>266</v>
      </c>
      <c r="B30" s="298"/>
      <c r="C30" s="298"/>
      <c r="D30" s="298"/>
      <c r="E30" s="298"/>
      <c r="F30" s="298"/>
      <c r="G30" s="298"/>
    </row>
    <row r="31" spans="1:7" ht="16.5" x14ac:dyDescent="0.3">
      <c r="A31" s="297" t="s">
        <v>267</v>
      </c>
      <c r="B31" s="298"/>
      <c r="C31" s="298"/>
      <c r="D31" s="298"/>
      <c r="E31" s="298"/>
      <c r="F31" s="298"/>
      <c r="G31" s="298"/>
    </row>
    <row r="32" spans="1:7" ht="16.5" x14ac:dyDescent="0.3">
      <c r="A32" s="297" t="s">
        <v>268</v>
      </c>
      <c r="B32" s="298"/>
      <c r="C32" s="298"/>
      <c r="D32" s="298"/>
      <c r="E32" s="298"/>
      <c r="F32" s="298"/>
      <c r="G32" s="298"/>
    </row>
    <row r="33" spans="1:14" ht="16.5" x14ac:dyDescent="0.3">
      <c r="A33" s="297" t="s">
        <v>269</v>
      </c>
      <c r="B33" s="298"/>
      <c r="C33" s="298"/>
      <c r="D33" s="298"/>
      <c r="E33" s="298"/>
      <c r="F33" s="298"/>
      <c r="G33" s="298"/>
    </row>
    <row r="34" spans="1:14" ht="16.5" x14ac:dyDescent="0.3">
      <c r="A34" s="297" t="s">
        <v>270</v>
      </c>
      <c r="B34" s="298"/>
      <c r="C34" s="298"/>
      <c r="D34" s="298"/>
      <c r="E34" s="298"/>
      <c r="F34" s="298"/>
      <c r="G34" s="298"/>
    </row>
    <row r="35" spans="1:14" ht="16.5" x14ac:dyDescent="0.3">
      <c r="A35" s="297" t="s">
        <v>271</v>
      </c>
      <c r="B35" s="298"/>
      <c r="C35" s="298"/>
      <c r="D35" s="298"/>
      <c r="E35" s="298"/>
      <c r="F35" s="298"/>
      <c r="G35" s="298"/>
    </row>
    <row r="36" spans="1:14" ht="16.5" x14ac:dyDescent="0.3">
      <c r="A36" s="297" t="s">
        <v>272</v>
      </c>
      <c r="B36" s="298"/>
      <c r="C36" s="298"/>
      <c r="D36" s="298"/>
      <c r="E36" s="298"/>
      <c r="F36" s="298"/>
      <c r="G36" s="298"/>
    </row>
    <row r="37" spans="1:14" ht="16.5" x14ac:dyDescent="0.3">
      <c r="A37" s="297" t="s">
        <v>273</v>
      </c>
      <c r="B37" s="298"/>
      <c r="C37" s="298"/>
      <c r="D37" s="298"/>
      <c r="E37" s="298"/>
      <c r="F37" s="298"/>
      <c r="G37" s="298"/>
    </row>
    <row r="38" spans="1:14" ht="16.5" x14ac:dyDescent="0.3">
      <c r="A38" s="297" t="s">
        <v>274</v>
      </c>
      <c r="B38" s="298"/>
      <c r="C38" s="298"/>
      <c r="D38" s="298"/>
      <c r="E38" s="298"/>
      <c r="F38" s="298"/>
      <c r="G38" s="298"/>
    </row>
    <row r="39" spans="1:14" ht="23.25" x14ac:dyDescent="0.3">
      <c r="A39" s="304" t="s">
        <v>657</v>
      </c>
      <c r="B39" s="298"/>
      <c r="C39" s="298"/>
      <c r="D39" s="298"/>
      <c r="E39" s="298"/>
      <c r="F39" s="298"/>
      <c r="G39" s="298"/>
      <c r="H39" s="306"/>
      <c r="I39" s="307"/>
      <c r="J39" s="308"/>
      <c r="K39" s="307"/>
      <c r="L39" s="308"/>
      <c r="M39" s="308"/>
    </row>
    <row r="40" spans="1:14" ht="16.5" x14ac:dyDescent="0.3">
      <c r="A40" s="309"/>
      <c r="B40" s="298"/>
      <c r="C40" s="298"/>
      <c r="D40" s="298"/>
      <c r="E40" s="298"/>
      <c r="F40" s="298"/>
      <c r="G40" s="298"/>
      <c r="H40" s="306"/>
      <c r="I40" s="308"/>
      <c r="J40" s="308"/>
      <c r="K40" s="307"/>
      <c r="L40" s="308"/>
      <c r="M40" s="308"/>
    </row>
    <row r="41" spans="1:14" ht="16.5" x14ac:dyDescent="0.3">
      <c r="A41" s="309" t="s">
        <v>658</v>
      </c>
      <c r="B41" s="298"/>
      <c r="C41" s="298"/>
      <c r="D41" s="298"/>
      <c r="E41" s="298"/>
      <c r="F41" s="298"/>
      <c r="G41" s="298"/>
      <c r="H41" s="306"/>
      <c r="I41" s="307"/>
      <c r="J41" s="308"/>
      <c r="K41" s="308"/>
      <c r="L41" s="308"/>
      <c r="M41" s="308"/>
    </row>
    <row r="42" spans="1:14" ht="16.5" x14ac:dyDescent="0.3">
      <c r="A42" s="309" t="s">
        <v>659</v>
      </c>
      <c r="B42" s="298"/>
      <c r="C42" s="298"/>
      <c r="D42" s="298"/>
      <c r="E42" s="298"/>
      <c r="F42" s="298"/>
      <c r="G42" s="298"/>
      <c r="H42" s="306"/>
      <c r="I42" s="308"/>
      <c r="J42" s="308"/>
      <c r="K42" s="307"/>
      <c r="L42" s="308"/>
      <c r="M42" s="307"/>
    </row>
    <row r="43" spans="1:14" ht="16.5" x14ac:dyDescent="0.3">
      <c r="A43" s="309" t="s">
        <v>660</v>
      </c>
      <c r="B43" s="298"/>
      <c r="C43" s="298"/>
      <c r="D43" s="298"/>
      <c r="E43" s="298"/>
      <c r="F43" s="298"/>
      <c r="G43" s="298"/>
      <c r="H43" s="306"/>
      <c r="I43" s="307"/>
      <c r="J43" s="308"/>
      <c r="K43" s="308"/>
      <c r="L43" s="308"/>
      <c r="M43" s="308"/>
    </row>
    <row r="44" spans="1:14" ht="16.5" x14ac:dyDescent="0.3">
      <c r="A44" s="309" t="s">
        <v>661</v>
      </c>
      <c r="B44" s="298"/>
      <c r="C44" s="298"/>
      <c r="D44" s="298"/>
      <c r="E44" s="298"/>
      <c r="F44" s="298"/>
      <c r="G44" s="298"/>
      <c r="H44" s="306"/>
      <c r="I44" s="308"/>
      <c r="J44" s="307"/>
      <c r="K44" s="308"/>
      <c r="L44" s="308"/>
      <c r="M44" s="308"/>
    </row>
    <row r="45" spans="1:14" ht="16.5" x14ac:dyDescent="0.3">
      <c r="A45" s="309" t="s">
        <v>662</v>
      </c>
      <c r="B45" s="298"/>
      <c r="C45" s="298"/>
      <c r="D45" s="298"/>
      <c r="E45" s="298"/>
      <c r="F45" s="298"/>
      <c r="G45" s="298"/>
      <c r="H45" s="306"/>
      <c r="I45" s="307"/>
      <c r="J45" s="307"/>
      <c r="K45" s="308"/>
      <c r="L45" s="308"/>
      <c r="M45" s="308"/>
      <c r="N45" s="310"/>
    </row>
    <row r="46" spans="1:14" ht="16.5" x14ac:dyDescent="0.3">
      <c r="A46" s="309" t="s">
        <v>663</v>
      </c>
      <c r="B46" s="298"/>
      <c r="C46" s="298"/>
      <c r="D46" s="298"/>
      <c r="E46" s="298"/>
      <c r="F46" s="298"/>
      <c r="G46" s="298"/>
      <c r="H46" s="306"/>
      <c r="I46" s="308"/>
      <c r="J46" s="308"/>
      <c r="K46" s="308"/>
      <c r="L46" s="308"/>
      <c r="M46" s="308"/>
      <c r="N46" s="306"/>
    </row>
    <row r="47" spans="1:14" ht="16.5" x14ac:dyDescent="0.3">
      <c r="A47" s="309" t="s">
        <v>664</v>
      </c>
      <c r="B47" s="298"/>
      <c r="C47" s="298"/>
      <c r="D47" s="298"/>
      <c r="E47" s="298"/>
      <c r="F47" s="298"/>
      <c r="G47" s="298"/>
      <c r="H47" s="306"/>
      <c r="I47" s="308"/>
      <c r="J47" s="308"/>
      <c r="K47" s="308"/>
      <c r="L47" s="308"/>
      <c r="M47" s="308"/>
    </row>
    <row r="48" spans="1:14" ht="16.5" x14ac:dyDescent="0.3">
      <c r="A48" s="309"/>
      <c r="B48" s="298"/>
      <c r="C48" s="298"/>
      <c r="D48" s="298"/>
      <c r="E48" s="298"/>
      <c r="F48" s="298"/>
      <c r="G48" s="298"/>
      <c r="H48" s="306"/>
      <c r="I48" s="308"/>
      <c r="J48" s="308"/>
      <c r="K48" s="308"/>
      <c r="L48" s="307"/>
      <c r="M48" s="307"/>
    </row>
    <row r="49" spans="1:14" ht="16.5" x14ac:dyDescent="0.3">
      <c r="A49" s="309"/>
      <c r="B49" s="298"/>
      <c r="C49" s="298"/>
      <c r="D49" s="298"/>
      <c r="E49" s="298"/>
      <c r="F49" s="298"/>
      <c r="G49" s="298"/>
      <c r="H49" s="306"/>
      <c r="I49" s="307"/>
      <c r="J49" s="308"/>
      <c r="K49" s="308"/>
      <c r="L49" s="308"/>
      <c r="M49" s="308"/>
    </row>
    <row r="50" spans="1:14" ht="16.5" x14ac:dyDescent="0.3">
      <c r="A50" s="309" t="s">
        <v>665</v>
      </c>
      <c r="B50" s="298"/>
      <c r="C50" s="298"/>
      <c r="D50" s="298"/>
      <c r="E50" s="298"/>
      <c r="F50" s="298"/>
      <c r="G50" s="298"/>
      <c r="H50" s="306"/>
      <c r="I50" s="308"/>
      <c r="K50" s="308"/>
      <c r="L50" s="308"/>
      <c r="M50" s="308"/>
    </row>
    <row r="51" spans="1:14" ht="16.5" x14ac:dyDescent="0.3">
      <c r="A51" s="309" t="s">
        <v>666</v>
      </c>
      <c r="B51" s="298"/>
      <c r="C51" s="298"/>
      <c r="D51" s="298"/>
      <c r="E51" s="298"/>
      <c r="F51" s="298"/>
      <c r="G51" s="298"/>
      <c r="H51" s="306"/>
      <c r="I51" s="308"/>
      <c r="K51" s="308"/>
      <c r="L51" s="308"/>
      <c r="M51" s="308"/>
    </row>
    <row r="52" spans="1:14" ht="16.5" x14ac:dyDescent="0.3">
      <c r="A52" s="309" t="s">
        <v>667</v>
      </c>
      <c r="B52" s="298"/>
      <c r="C52" s="298"/>
      <c r="D52" s="298"/>
      <c r="E52" s="298"/>
      <c r="F52" s="298"/>
      <c r="G52" s="298"/>
      <c r="H52" s="306"/>
      <c r="I52" s="308"/>
      <c r="K52" s="308"/>
      <c r="L52" s="308"/>
      <c r="M52" s="307"/>
    </row>
    <row r="53" spans="1:14" ht="16.5" x14ac:dyDescent="0.3">
      <c r="A53" s="309" t="s">
        <v>668</v>
      </c>
      <c r="B53" s="298"/>
      <c r="C53" s="298"/>
      <c r="D53" s="298"/>
      <c r="E53" s="298"/>
      <c r="F53" s="298"/>
      <c r="G53" s="298"/>
      <c r="H53" s="306"/>
      <c r="I53" s="307"/>
      <c r="K53" s="308"/>
      <c r="M53" s="308"/>
      <c r="N53" s="310"/>
    </row>
    <row r="54" spans="1:14" ht="16.5" x14ac:dyDescent="0.3">
      <c r="A54" s="309"/>
      <c r="B54" s="298"/>
      <c r="C54" s="298"/>
      <c r="D54" s="298"/>
      <c r="E54" s="298"/>
      <c r="F54" s="298"/>
      <c r="G54" s="298"/>
      <c r="H54" s="306"/>
      <c r="I54" s="308"/>
      <c r="K54" s="308"/>
      <c r="M54" s="308"/>
    </row>
    <row r="55" spans="1:14" ht="16.5" x14ac:dyDescent="0.3">
      <c r="A55" s="309" t="s">
        <v>669</v>
      </c>
      <c r="B55" s="298"/>
      <c r="C55" s="298"/>
      <c r="D55" s="298"/>
      <c r="E55" s="298"/>
      <c r="F55" s="298"/>
      <c r="G55" s="298"/>
      <c r="H55" s="306"/>
      <c r="I55" s="308"/>
      <c r="K55" s="307"/>
    </row>
    <row r="56" spans="1:14" ht="16.5" x14ac:dyDescent="0.3">
      <c r="A56" s="309" t="s">
        <v>670</v>
      </c>
      <c r="B56" s="298"/>
      <c r="C56" s="298"/>
      <c r="D56" s="298"/>
      <c r="E56" s="298"/>
      <c r="F56" s="298"/>
      <c r="G56" s="298"/>
      <c r="H56" s="306"/>
      <c r="I56" s="307"/>
    </row>
    <row r="57" spans="1:14" ht="16.5" x14ac:dyDescent="0.3">
      <c r="A57" s="309"/>
      <c r="B57" s="298"/>
      <c r="C57" s="298"/>
      <c r="D57" s="298"/>
      <c r="E57" s="298"/>
      <c r="F57" s="298"/>
      <c r="G57" s="298"/>
      <c r="H57" s="306"/>
      <c r="I57" s="308"/>
      <c r="J57" s="308"/>
      <c r="K57" s="308"/>
      <c r="L57" s="308"/>
      <c r="M57" s="308"/>
      <c r="N57" s="310"/>
    </row>
    <row r="58" spans="1:14" ht="16.5" x14ac:dyDescent="0.3">
      <c r="A58" s="309" t="s">
        <v>671</v>
      </c>
      <c r="B58" s="298"/>
      <c r="C58" s="298"/>
      <c r="D58" s="298"/>
      <c r="E58" s="298"/>
      <c r="F58" s="298"/>
      <c r="G58" s="298"/>
      <c r="H58" s="306"/>
      <c r="I58" s="308"/>
      <c r="J58" s="307"/>
      <c r="K58" s="308"/>
      <c r="L58" s="307"/>
      <c r="M58" s="308"/>
      <c r="N58" s="306"/>
    </row>
    <row r="59" spans="1:14" ht="16.5" x14ac:dyDescent="0.3">
      <c r="A59" s="309" t="s">
        <v>672</v>
      </c>
      <c r="B59" s="298"/>
      <c r="C59" s="298"/>
      <c r="D59" s="298"/>
      <c r="E59" s="298"/>
      <c r="F59" s="298"/>
      <c r="G59" s="298"/>
      <c r="H59" s="306"/>
      <c r="I59" s="308"/>
      <c r="J59" s="308"/>
      <c r="K59" s="308"/>
      <c r="L59" s="308"/>
      <c r="M59" s="308"/>
      <c r="N59" s="306"/>
    </row>
    <row r="60" spans="1:14" ht="16.5" x14ac:dyDescent="0.3">
      <c r="A60" s="309"/>
      <c r="B60" s="298"/>
      <c r="C60" s="298"/>
      <c r="D60" s="298"/>
      <c r="E60" s="298"/>
      <c r="F60" s="298"/>
      <c r="G60" s="298"/>
      <c r="H60" s="306"/>
      <c r="I60" s="308"/>
    </row>
    <row r="61" spans="1:14" ht="16.5" x14ac:dyDescent="0.3">
      <c r="A61" s="309" t="s">
        <v>673</v>
      </c>
      <c r="B61" s="298"/>
      <c r="C61" s="298"/>
      <c r="D61" s="298"/>
      <c r="E61" s="298"/>
      <c r="F61" s="298"/>
      <c r="G61" s="298"/>
      <c r="H61" s="306"/>
      <c r="I61" s="308"/>
    </row>
    <row r="62" spans="1:14" ht="16.5" x14ac:dyDescent="0.3">
      <c r="A62" s="309" t="s">
        <v>674</v>
      </c>
      <c r="B62" s="298"/>
      <c r="C62" s="298"/>
      <c r="D62" s="298"/>
      <c r="E62" s="298"/>
      <c r="F62" s="298"/>
      <c r="G62" s="298"/>
    </row>
    <row r="63" spans="1:14" ht="16.5" x14ac:dyDescent="0.3">
      <c r="A63" s="309" t="s">
        <v>675</v>
      </c>
      <c r="B63" s="298"/>
      <c r="C63" s="298"/>
      <c r="D63" s="298"/>
      <c r="E63" s="298"/>
      <c r="F63" s="298"/>
      <c r="G63" s="298"/>
      <c r="H63" s="311"/>
      <c r="I63" s="312"/>
      <c r="J63" s="312"/>
      <c r="K63" s="312"/>
      <c r="L63" s="312"/>
      <c r="M63" s="312"/>
      <c r="N63" s="311"/>
    </row>
    <row r="64" spans="1:14" ht="16.5" x14ac:dyDescent="0.3">
      <c r="A64" s="309" t="s">
        <v>676</v>
      </c>
      <c r="B64" s="298"/>
      <c r="C64" s="298"/>
      <c r="D64" s="298"/>
      <c r="E64" s="298"/>
      <c r="F64" s="298"/>
      <c r="G64" s="298"/>
      <c r="H64" s="306"/>
      <c r="I64" s="308"/>
      <c r="J64" s="308"/>
      <c r="K64" s="307"/>
      <c r="L64" s="308"/>
      <c r="M64" s="308"/>
    </row>
    <row r="65" spans="1:14" ht="16.5" x14ac:dyDescent="0.3">
      <c r="A65" s="309" t="s">
        <v>677</v>
      </c>
      <c r="B65" s="298"/>
      <c r="C65" s="298"/>
      <c r="D65" s="298"/>
      <c r="E65" s="298"/>
      <c r="F65" s="298"/>
      <c r="G65" s="298"/>
      <c r="H65" s="306"/>
      <c r="I65" s="307"/>
      <c r="J65" s="307"/>
      <c r="K65" s="308"/>
      <c r="L65" s="307"/>
      <c r="M65" s="308"/>
    </row>
    <row r="66" spans="1:14" ht="16.5" x14ac:dyDescent="0.3">
      <c r="A66" s="309" t="s">
        <v>678</v>
      </c>
      <c r="B66" s="298"/>
      <c r="C66" s="298"/>
      <c r="D66" s="298"/>
      <c r="E66" s="298"/>
      <c r="F66" s="298"/>
      <c r="G66" s="298"/>
      <c r="H66" s="306"/>
      <c r="I66" s="307"/>
      <c r="J66" s="307"/>
      <c r="K66" s="308"/>
      <c r="L66" s="308"/>
      <c r="M66" s="308"/>
    </row>
    <row r="67" spans="1:14" ht="16.5" x14ac:dyDescent="0.3">
      <c r="A67" s="309" t="s">
        <v>679</v>
      </c>
      <c r="B67" s="298"/>
      <c r="C67" s="298"/>
      <c r="D67" s="298"/>
      <c r="E67" s="298"/>
      <c r="F67" s="298"/>
      <c r="G67" s="298"/>
      <c r="H67" s="306"/>
      <c r="I67" s="308"/>
      <c r="J67" s="308"/>
      <c r="K67" s="308"/>
      <c r="L67" s="308"/>
      <c r="M67" s="308"/>
    </row>
    <row r="68" spans="1:14" ht="16.5" x14ac:dyDescent="0.3">
      <c r="A68" s="309" t="s">
        <v>680</v>
      </c>
      <c r="B68" s="298"/>
      <c r="C68" s="298"/>
      <c r="D68" s="298"/>
      <c r="E68" s="298"/>
      <c r="F68" s="298"/>
      <c r="G68" s="298"/>
      <c r="H68" s="306"/>
      <c r="I68" s="308"/>
      <c r="J68" s="308"/>
      <c r="K68" s="308"/>
      <c r="L68" s="308"/>
      <c r="M68" s="308"/>
      <c r="N68" s="306"/>
    </row>
    <row r="69" spans="1:14" ht="16.5" x14ac:dyDescent="0.3">
      <c r="A69" s="309"/>
      <c r="B69" s="298"/>
      <c r="C69" s="298"/>
      <c r="D69" s="298"/>
      <c r="E69" s="298"/>
      <c r="F69" s="298"/>
      <c r="G69" s="298"/>
    </row>
    <row r="70" spans="1:14" ht="16.5" x14ac:dyDescent="0.3">
      <c r="A70" s="309" t="s">
        <v>681</v>
      </c>
      <c r="B70" s="298"/>
      <c r="C70" s="298"/>
      <c r="D70" s="298"/>
      <c r="E70" s="298"/>
      <c r="F70" s="298"/>
      <c r="G70" s="298"/>
      <c r="H70" s="306"/>
      <c r="I70" s="308"/>
      <c r="J70" s="308"/>
      <c r="K70" s="308"/>
      <c r="L70" s="308"/>
      <c r="M70" s="308"/>
      <c r="N70" s="306"/>
    </row>
    <row r="71" spans="1:14" ht="16.5" x14ac:dyDescent="0.3">
      <c r="A71" s="309" t="s">
        <v>682</v>
      </c>
      <c r="B71" s="298"/>
      <c r="C71" s="298"/>
      <c r="D71" s="298"/>
      <c r="E71" s="298"/>
      <c r="F71" s="298"/>
      <c r="G71" s="298"/>
      <c r="H71" s="306"/>
      <c r="I71" s="308"/>
      <c r="J71" s="308"/>
      <c r="K71" s="308"/>
      <c r="L71" s="308"/>
      <c r="M71" s="308"/>
    </row>
    <row r="72" spans="1:14" ht="16.5" x14ac:dyDescent="0.3">
      <c r="A72" s="309" t="s">
        <v>683</v>
      </c>
      <c r="B72" s="298"/>
      <c r="C72" s="298"/>
      <c r="D72" s="298"/>
      <c r="E72" s="298"/>
      <c r="F72" s="298"/>
      <c r="G72" s="298"/>
      <c r="H72" s="306"/>
      <c r="I72" s="308"/>
    </row>
    <row r="73" spans="1:14" ht="16.5" x14ac:dyDescent="0.3">
      <c r="A73" s="309"/>
      <c r="B73" s="298"/>
      <c r="C73" s="298"/>
      <c r="D73" s="298"/>
      <c r="E73" s="298"/>
      <c r="F73" s="298"/>
      <c r="G73" s="298"/>
      <c r="H73" s="306"/>
      <c r="I73" s="307"/>
      <c r="J73" s="308"/>
      <c r="K73" s="308"/>
      <c r="L73" s="308"/>
      <c r="M73" s="308"/>
      <c r="N73" s="306"/>
    </row>
    <row r="74" spans="1:14" ht="16.5" x14ac:dyDescent="0.3">
      <c r="A74" s="309"/>
      <c r="B74" s="298"/>
      <c r="C74" s="298"/>
      <c r="D74" s="298"/>
      <c r="E74" s="298"/>
      <c r="F74" s="298"/>
      <c r="G74" s="298"/>
      <c r="H74" s="306"/>
      <c r="I74" s="308"/>
      <c r="J74" s="308"/>
      <c r="K74" s="308"/>
      <c r="L74" s="308"/>
      <c r="M74" s="308"/>
      <c r="N74" s="306"/>
    </row>
    <row r="75" spans="1:14" ht="16.5" x14ac:dyDescent="0.3">
      <c r="A75" s="309" t="s">
        <v>684</v>
      </c>
      <c r="B75" s="298"/>
      <c r="C75" s="298"/>
      <c r="D75" s="298"/>
      <c r="E75" s="298"/>
      <c r="F75" s="298"/>
      <c r="G75" s="298"/>
      <c r="H75" s="306"/>
      <c r="I75" s="308"/>
      <c r="J75" s="308"/>
      <c r="K75" s="308"/>
      <c r="L75" s="308"/>
      <c r="M75" s="308"/>
    </row>
    <row r="76" spans="1:14" ht="16.5" x14ac:dyDescent="0.3">
      <c r="A76" s="309" t="s">
        <v>685</v>
      </c>
      <c r="B76" s="298"/>
      <c r="C76" s="298"/>
      <c r="D76" s="298"/>
      <c r="E76" s="298"/>
      <c r="F76" s="298"/>
      <c r="G76" s="298"/>
      <c r="H76" s="306"/>
      <c r="I76" s="308"/>
      <c r="J76" s="308"/>
      <c r="K76" s="308"/>
      <c r="L76" s="308"/>
      <c r="M76" s="308"/>
      <c r="N76" s="306"/>
    </row>
    <row r="77" spans="1:14" ht="16.5" x14ac:dyDescent="0.3">
      <c r="A77" s="309" t="s">
        <v>686</v>
      </c>
      <c r="B77" s="298"/>
      <c r="C77" s="298"/>
      <c r="D77" s="298"/>
      <c r="E77" s="298"/>
      <c r="F77" s="298"/>
      <c r="G77" s="298"/>
      <c r="H77" s="306"/>
      <c r="I77" s="308"/>
      <c r="J77" s="308"/>
      <c r="K77" s="308"/>
      <c r="L77" s="308"/>
      <c r="M77" s="308"/>
      <c r="N77" s="306"/>
    </row>
    <row r="78" spans="1:14" ht="16.5" x14ac:dyDescent="0.3">
      <c r="A78" s="309" t="s">
        <v>687</v>
      </c>
      <c r="B78" s="298"/>
      <c r="C78" s="298"/>
      <c r="D78" s="298"/>
      <c r="E78" s="298"/>
      <c r="F78" s="298"/>
      <c r="G78" s="298"/>
      <c r="H78" s="306"/>
      <c r="I78" s="308"/>
      <c r="J78" s="308"/>
      <c r="K78" s="308"/>
      <c r="L78" s="308"/>
      <c r="M78" s="308"/>
      <c r="N78" s="306"/>
    </row>
    <row r="79" spans="1:14" ht="16.5" x14ac:dyDescent="0.3">
      <c r="A79" s="309" t="s">
        <v>688</v>
      </c>
      <c r="B79" s="298"/>
      <c r="C79" s="298"/>
      <c r="D79" s="298"/>
      <c r="E79" s="298"/>
      <c r="F79" s="298"/>
      <c r="G79" s="298"/>
      <c r="H79" s="306"/>
      <c r="I79" s="308"/>
      <c r="J79" s="308"/>
      <c r="K79" s="308"/>
      <c r="L79" s="308"/>
      <c r="M79" s="308"/>
    </row>
    <row r="80" spans="1:14" ht="16.5" x14ac:dyDescent="0.3">
      <c r="A80" s="309" t="s">
        <v>689</v>
      </c>
      <c r="B80" s="298"/>
      <c r="C80" s="298"/>
      <c r="D80" s="298"/>
      <c r="E80" s="298"/>
      <c r="F80" s="298"/>
      <c r="G80" s="298"/>
      <c r="H80" s="306"/>
      <c r="I80" s="308"/>
    </row>
    <row r="81" spans="1:14" ht="16.5" x14ac:dyDescent="0.3">
      <c r="A81" s="309" t="s">
        <v>690</v>
      </c>
      <c r="B81" s="298"/>
      <c r="C81" s="298"/>
      <c r="D81" s="298"/>
      <c r="E81" s="298"/>
      <c r="F81" s="298"/>
      <c r="G81" s="298"/>
      <c r="H81" s="306"/>
      <c r="I81" s="308"/>
    </row>
    <row r="82" spans="1:14" ht="16.5" x14ac:dyDescent="0.3">
      <c r="A82" s="309" t="s">
        <v>691</v>
      </c>
      <c r="B82" s="298"/>
      <c r="C82" s="298"/>
      <c r="D82" s="298"/>
      <c r="E82" s="298"/>
      <c r="F82" s="298"/>
      <c r="G82" s="298"/>
      <c r="H82" s="306"/>
      <c r="I82" s="307"/>
    </row>
    <row r="83" spans="1:14" ht="16.5" x14ac:dyDescent="0.3">
      <c r="A83" s="309" t="s">
        <v>692</v>
      </c>
      <c r="B83" s="298"/>
      <c r="C83" s="298"/>
      <c r="D83" s="298"/>
      <c r="E83" s="298"/>
      <c r="F83" s="298"/>
      <c r="G83" s="298"/>
      <c r="H83" s="315"/>
    </row>
    <row r="84" spans="1:14" ht="16.5" x14ac:dyDescent="0.3">
      <c r="A84" s="309" t="s">
        <v>693</v>
      </c>
      <c r="B84" s="298"/>
      <c r="C84" s="298"/>
      <c r="D84" s="298"/>
      <c r="E84" s="298"/>
      <c r="F84" s="298"/>
      <c r="G84" s="298"/>
      <c r="H84" s="316"/>
    </row>
    <row r="85" spans="1:14" ht="16.5" x14ac:dyDescent="0.3">
      <c r="A85" s="309" t="s">
        <v>694</v>
      </c>
      <c r="B85" s="298"/>
      <c r="C85" s="298"/>
      <c r="D85" s="298"/>
      <c r="E85" s="298"/>
      <c r="F85" s="298"/>
      <c r="G85" s="298"/>
      <c r="H85" s="316"/>
    </row>
    <row r="86" spans="1:14" ht="23.25" x14ac:dyDescent="0.3">
      <c r="A86" s="304" t="s">
        <v>275</v>
      </c>
      <c r="B86" s="298"/>
      <c r="C86" s="298"/>
      <c r="D86" s="298"/>
      <c r="E86" s="298"/>
      <c r="F86" s="298"/>
      <c r="G86" s="298"/>
      <c r="H86" s="316"/>
    </row>
    <row r="87" spans="1:14" ht="16.5" x14ac:dyDescent="0.25">
      <c r="A87" s="317" t="s">
        <v>276</v>
      </c>
      <c r="B87" s="318"/>
      <c r="C87" s="317" t="s">
        <v>70</v>
      </c>
      <c r="D87" s="318" t="s">
        <v>277</v>
      </c>
      <c r="E87" s="318" t="s">
        <v>278</v>
      </c>
      <c r="F87" s="319" t="s">
        <v>280</v>
      </c>
      <c r="G87" s="319" t="s">
        <v>279</v>
      </c>
      <c r="H87" s="316"/>
    </row>
    <row r="88" spans="1:14" ht="16.5" x14ac:dyDescent="0.25">
      <c r="A88" s="309" t="s">
        <v>428</v>
      </c>
      <c r="B88" s="320"/>
      <c r="C88" s="309" t="s">
        <v>429</v>
      </c>
      <c r="D88" s="320">
        <v>1</v>
      </c>
      <c r="E88" s="320" t="s">
        <v>245</v>
      </c>
      <c r="F88" s="321">
        <v>0</v>
      </c>
      <c r="G88" s="321">
        <v>0</v>
      </c>
      <c r="H88" s="316"/>
    </row>
    <row r="89" spans="1:14" ht="16.5" x14ac:dyDescent="0.25">
      <c r="A89" s="309" t="s">
        <v>430</v>
      </c>
      <c r="B89" s="320"/>
      <c r="C89" s="309" t="s">
        <v>431</v>
      </c>
      <c r="D89" s="320">
        <v>1</v>
      </c>
      <c r="E89" s="320" t="s">
        <v>245</v>
      </c>
      <c r="F89" s="321">
        <v>0</v>
      </c>
      <c r="G89" s="321">
        <v>0</v>
      </c>
      <c r="H89" s="316"/>
    </row>
    <row r="90" spans="1:14" ht="16.5" x14ac:dyDescent="0.25">
      <c r="A90" s="309" t="s">
        <v>432</v>
      </c>
      <c r="B90" s="320"/>
      <c r="C90" s="309" t="s">
        <v>433</v>
      </c>
      <c r="D90" s="320">
        <v>1</v>
      </c>
      <c r="E90" s="320" t="s">
        <v>245</v>
      </c>
      <c r="F90" s="321">
        <v>0</v>
      </c>
      <c r="G90" s="321">
        <v>0</v>
      </c>
      <c r="H90" s="316"/>
    </row>
    <row r="91" spans="1:14" ht="16.5" x14ac:dyDescent="0.25">
      <c r="A91" s="309" t="s">
        <v>602</v>
      </c>
      <c r="B91" s="320"/>
      <c r="C91" s="309" t="s">
        <v>601</v>
      </c>
      <c r="D91" s="320">
        <v>1</v>
      </c>
      <c r="E91" s="320" t="s">
        <v>245</v>
      </c>
      <c r="F91" s="321">
        <v>0</v>
      </c>
      <c r="G91" s="321">
        <v>0</v>
      </c>
    </row>
    <row r="92" spans="1:14" ht="16.5" x14ac:dyDescent="0.25">
      <c r="A92" s="309" t="s">
        <v>603</v>
      </c>
      <c r="B92" s="320"/>
      <c r="C92" s="309" t="s">
        <v>604</v>
      </c>
      <c r="D92" s="320">
        <v>1</v>
      </c>
      <c r="E92" s="320" t="s">
        <v>245</v>
      </c>
      <c r="F92" s="322">
        <v>421150</v>
      </c>
      <c r="G92" s="321">
        <v>421150</v>
      </c>
      <c r="H92" s="316"/>
    </row>
    <row r="93" spans="1:14" ht="16.5" x14ac:dyDescent="0.25">
      <c r="A93" s="309" t="s">
        <v>345</v>
      </c>
      <c r="B93" s="320"/>
      <c r="C93" s="309" t="s">
        <v>343</v>
      </c>
      <c r="D93" s="320">
        <v>1</v>
      </c>
      <c r="E93" s="320" t="s">
        <v>245</v>
      </c>
      <c r="F93" s="321">
        <v>0</v>
      </c>
      <c r="G93" s="321">
        <v>0</v>
      </c>
    </row>
    <row r="94" spans="1:14" ht="16.5" x14ac:dyDescent="0.25">
      <c r="A94" s="309" t="s">
        <v>437</v>
      </c>
      <c r="B94" s="320"/>
      <c r="C94" s="309" t="s">
        <v>438</v>
      </c>
      <c r="D94" s="320">
        <v>1</v>
      </c>
      <c r="E94" s="320" t="s">
        <v>245</v>
      </c>
      <c r="F94" s="321">
        <v>0</v>
      </c>
      <c r="G94" s="321">
        <v>0</v>
      </c>
      <c r="H94" s="306"/>
      <c r="I94" s="308"/>
      <c r="J94" s="308"/>
      <c r="K94" s="308"/>
      <c r="L94" s="308"/>
      <c r="M94" s="308"/>
      <c r="N94" s="306"/>
    </row>
    <row r="95" spans="1:14" ht="16.5" x14ac:dyDescent="0.25">
      <c r="A95" s="309" t="s">
        <v>442</v>
      </c>
      <c r="B95" s="320"/>
      <c r="C95" s="309" t="s">
        <v>443</v>
      </c>
      <c r="D95" s="320">
        <v>1</v>
      </c>
      <c r="E95" s="320" t="s">
        <v>245</v>
      </c>
      <c r="F95" s="322">
        <v>127788</v>
      </c>
      <c r="G95" s="321">
        <v>127788</v>
      </c>
      <c r="H95" s="306"/>
      <c r="I95" s="308"/>
      <c r="J95" s="308"/>
      <c r="K95" s="307"/>
      <c r="L95" s="307"/>
      <c r="M95" s="308"/>
      <c r="N95" s="310"/>
    </row>
    <row r="96" spans="1:14" ht="16.5" x14ac:dyDescent="0.25">
      <c r="A96" s="309" t="s">
        <v>444</v>
      </c>
      <c r="B96" s="320"/>
      <c r="C96" s="309" t="s">
        <v>445</v>
      </c>
      <c r="D96" s="320">
        <v>1</v>
      </c>
      <c r="E96" s="320" t="s">
        <v>245</v>
      </c>
      <c r="F96" s="322">
        <v>8894</v>
      </c>
      <c r="G96" s="321">
        <v>8894</v>
      </c>
      <c r="H96" s="306"/>
      <c r="I96" s="308"/>
      <c r="J96" s="308"/>
      <c r="K96" s="308"/>
      <c r="L96" s="308"/>
      <c r="M96" s="308"/>
      <c r="N96" s="306"/>
    </row>
    <row r="97" spans="1:14" ht="16.5" x14ac:dyDescent="0.25">
      <c r="A97" s="309" t="s">
        <v>368</v>
      </c>
      <c r="B97" s="320"/>
      <c r="C97" s="309" t="s">
        <v>369</v>
      </c>
      <c r="D97" s="320">
        <v>1</v>
      </c>
      <c r="E97" s="320" t="s">
        <v>245</v>
      </c>
      <c r="F97" s="321">
        <v>0</v>
      </c>
      <c r="G97" s="321">
        <v>0</v>
      </c>
      <c r="H97" s="306"/>
      <c r="I97" s="308"/>
      <c r="J97" s="308"/>
      <c r="K97" s="308"/>
      <c r="L97" s="308"/>
      <c r="M97" s="308"/>
    </row>
    <row r="98" spans="1:14" ht="16.5" x14ac:dyDescent="0.25">
      <c r="A98" s="309" t="s">
        <v>385</v>
      </c>
      <c r="B98" s="320"/>
      <c r="C98" s="309" t="s">
        <v>386</v>
      </c>
      <c r="D98" s="320">
        <v>1</v>
      </c>
      <c r="E98" s="320" t="s">
        <v>245</v>
      </c>
      <c r="F98" s="321">
        <v>203</v>
      </c>
      <c r="G98" s="321">
        <v>203</v>
      </c>
      <c r="H98" s="306"/>
      <c r="I98" s="307"/>
      <c r="J98" s="308"/>
      <c r="K98" s="308"/>
      <c r="L98" s="308"/>
      <c r="M98" s="307"/>
      <c r="N98" s="306"/>
    </row>
    <row r="99" spans="1:14" ht="16.5" x14ac:dyDescent="0.25">
      <c r="A99" s="309" t="s">
        <v>446</v>
      </c>
      <c r="B99" s="320"/>
      <c r="C99" s="309" t="s">
        <v>447</v>
      </c>
      <c r="D99" s="320">
        <v>1</v>
      </c>
      <c r="E99" s="320" t="s">
        <v>245</v>
      </c>
      <c r="F99" s="321">
        <v>0</v>
      </c>
      <c r="G99" s="321">
        <v>0</v>
      </c>
      <c r="H99" s="306"/>
      <c r="I99" s="308"/>
      <c r="J99" s="307"/>
      <c r="K99" s="307"/>
      <c r="L99" s="308"/>
      <c r="M99" s="308"/>
    </row>
    <row r="100" spans="1:14" ht="16.5" x14ac:dyDescent="0.25">
      <c r="A100" s="309" t="s">
        <v>448</v>
      </c>
      <c r="B100" s="320"/>
      <c r="C100" s="309" t="s">
        <v>449</v>
      </c>
      <c r="D100" s="320">
        <v>1</v>
      </c>
      <c r="E100" s="320" t="s">
        <v>245</v>
      </c>
      <c r="F100" s="321">
        <v>929</v>
      </c>
      <c r="G100" s="321">
        <v>929</v>
      </c>
      <c r="H100" s="306"/>
      <c r="I100" s="308"/>
      <c r="J100" s="308"/>
      <c r="K100" s="307"/>
    </row>
    <row r="101" spans="1:14" ht="16.5" x14ac:dyDescent="0.25">
      <c r="A101" s="309" t="s">
        <v>450</v>
      </c>
      <c r="B101" s="320"/>
      <c r="C101" s="309" t="s">
        <v>451</v>
      </c>
      <c r="D101" s="320">
        <v>1</v>
      </c>
      <c r="E101" s="320" t="s">
        <v>245</v>
      </c>
      <c r="F101" s="321">
        <v>615</v>
      </c>
      <c r="G101" s="321">
        <v>615</v>
      </c>
      <c r="H101" s="316"/>
    </row>
    <row r="102" spans="1:14" ht="16.5" x14ac:dyDescent="0.25">
      <c r="A102" s="309" t="s">
        <v>452</v>
      </c>
      <c r="B102" s="320"/>
      <c r="C102" s="309" t="s">
        <v>453</v>
      </c>
      <c r="D102" s="320">
        <v>1</v>
      </c>
      <c r="E102" s="320" t="s">
        <v>245</v>
      </c>
      <c r="F102" s="322">
        <v>1940</v>
      </c>
      <c r="G102" s="321">
        <v>1940</v>
      </c>
      <c r="H102" s="316"/>
    </row>
    <row r="103" spans="1:14" ht="16.5" x14ac:dyDescent="0.25">
      <c r="A103" s="309" t="s">
        <v>605</v>
      </c>
      <c r="B103" s="320"/>
      <c r="C103" s="309" t="s">
        <v>606</v>
      </c>
      <c r="D103" s="320">
        <v>1</v>
      </c>
      <c r="E103" s="320" t="s">
        <v>245</v>
      </c>
      <c r="F103" s="322">
        <v>3803</v>
      </c>
      <c r="G103" s="321">
        <v>3803</v>
      </c>
      <c r="H103" s="316"/>
    </row>
    <row r="104" spans="1:14" ht="16.5" x14ac:dyDescent="0.25">
      <c r="A104" s="309" t="s">
        <v>607</v>
      </c>
      <c r="B104" s="320"/>
      <c r="C104" s="309" t="s">
        <v>397</v>
      </c>
      <c r="D104" s="320">
        <v>1</v>
      </c>
      <c r="E104" s="320" t="s">
        <v>245</v>
      </c>
      <c r="F104" s="321">
        <v>214</v>
      </c>
      <c r="G104" s="321">
        <v>214</v>
      </c>
      <c r="H104" s="316"/>
    </row>
    <row r="105" spans="1:14" ht="16.5" x14ac:dyDescent="0.25">
      <c r="A105" s="309" t="s">
        <v>608</v>
      </c>
      <c r="B105" s="320"/>
      <c r="C105" s="309" t="s">
        <v>609</v>
      </c>
      <c r="D105" s="320">
        <v>1</v>
      </c>
      <c r="E105" s="320" t="s">
        <v>245</v>
      </c>
      <c r="F105" s="322">
        <v>1959</v>
      </c>
      <c r="G105" s="321">
        <v>1959</v>
      </c>
      <c r="H105" s="316"/>
    </row>
    <row r="106" spans="1:14" ht="16.5" x14ac:dyDescent="0.25">
      <c r="A106" s="309" t="s">
        <v>454</v>
      </c>
      <c r="B106" s="320"/>
      <c r="C106" s="309" t="s">
        <v>455</v>
      </c>
      <c r="D106" s="320">
        <v>1</v>
      </c>
      <c r="E106" s="320" t="s">
        <v>245</v>
      </c>
      <c r="F106" s="321">
        <v>164</v>
      </c>
      <c r="G106" s="321">
        <v>164</v>
      </c>
      <c r="H106" s="316"/>
    </row>
    <row r="107" spans="1:14" ht="16.5" x14ac:dyDescent="0.25">
      <c r="A107" s="309" t="s">
        <v>456</v>
      </c>
      <c r="B107" s="320"/>
      <c r="C107" s="309" t="s">
        <v>457</v>
      </c>
      <c r="D107" s="320">
        <v>1</v>
      </c>
      <c r="E107" s="320" t="s">
        <v>245</v>
      </c>
      <c r="F107" s="321">
        <v>287</v>
      </c>
      <c r="G107" s="321">
        <v>287</v>
      </c>
      <c r="H107" s="316"/>
    </row>
    <row r="108" spans="1:14" ht="16.5" x14ac:dyDescent="0.25">
      <c r="A108" s="309" t="s">
        <v>380</v>
      </c>
      <c r="B108" s="320"/>
      <c r="C108" s="309" t="s">
        <v>381</v>
      </c>
      <c r="D108" s="320">
        <v>1</v>
      </c>
      <c r="E108" s="320" t="s">
        <v>245</v>
      </c>
      <c r="F108" s="321">
        <v>552</v>
      </c>
      <c r="G108" s="321">
        <v>552</v>
      </c>
      <c r="H108" s="316"/>
    </row>
    <row r="109" spans="1:14" ht="16.5" x14ac:dyDescent="0.25">
      <c r="A109" s="309" t="s">
        <v>458</v>
      </c>
      <c r="B109" s="320"/>
      <c r="C109" s="309" t="s">
        <v>459</v>
      </c>
      <c r="D109" s="320">
        <v>1</v>
      </c>
      <c r="E109" s="320" t="s">
        <v>245</v>
      </c>
      <c r="F109" s="321">
        <v>556</v>
      </c>
      <c r="G109" s="321">
        <v>556</v>
      </c>
      <c r="H109" s="316"/>
    </row>
    <row r="110" spans="1:14" ht="16.5" x14ac:dyDescent="0.25">
      <c r="A110" s="309" t="s">
        <v>460</v>
      </c>
      <c r="B110" s="320"/>
      <c r="C110" s="309" t="s">
        <v>461</v>
      </c>
      <c r="D110" s="320">
        <v>1</v>
      </c>
      <c r="E110" s="320" t="s">
        <v>245</v>
      </c>
      <c r="F110" s="321">
        <v>294</v>
      </c>
      <c r="G110" s="321">
        <v>294</v>
      </c>
      <c r="H110" s="316"/>
    </row>
    <row r="111" spans="1:14" ht="16.5" x14ac:dyDescent="0.25">
      <c r="A111" s="309" t="s">
        <v>462</v>
      </c>
      <c r="B111" s="320"/>
      <c r="C111" s="309" t="s">
        <v>463</v>
      </c>
      <c r="D111" s="320">
        <v>1</v>
      </c>
      <c r="E111" s="320" t="s">
        <v>245</v>
      </c>
      <c r="F111" s="321">
        <v>471</v>
      </c>
      <c r="G111" s="321">
        <v>471</v>
      </c>
      <c r="H111" s="316"/>
    </row>
    <row r="112" spans="1:14" ht="16.5" x14ac:dyDescent="0.25">
      <c r="A112" s="309" t="s">
        <v>464</v>
      </c>
      <c r="B112" s="320"/>
      <c r="C112" s="309" t="s">
        <v>465</v>
      </c>
      <c r="D112" s="320">
        <v>1</v>
      </c>
      <c r="E112" s="320" t="s">
        <v>245</v>
      </c>
      <c r="F112" s="322">
        <v>4997</v>
      </c>
      <c r="G112" s="321">
        <v>4997</v>
      </c>
      <c r="H112" s="316"/>
    </row>
    <row r="113" spans="1:8" ht="16.5" x14ac:dyDescent="0.25">
      <c r="A113" s="309" t="s">
        <v>634</v>
      </c>
      <c r="B113" s="320"/>
      <c r="C113" s="309" t="s">
        <v>635</v>
      </c>
      <c r="D113" s="320">
        <v>1</v>
      </c>
      <c r="E113" s="320" t="s">
        <v>245</v>
      </c>
      <c r="F113" s="322">
        <v>2595</v>
      </c>
      <c r="G113" s="321">
        <v>2595</v>
      </c>
      <c r="H113" s="316"/>
    </row>
    <row r="114" spans="1:8" ht="16.5" x14ac:dyDescent="0.25">
      <c r="A114" s="309" t="s">
        <v>466</v>
      </c>
      <c r="B114" s="320"/>
      <c r="C114" s="309" t="s">
        <v>467</v>
      </c>
      <c r="D114" s="320">
        <v>1</v>
      </c>
      <c r="E114" s="320" t="s">
        <v>245</v>
      </c>
      <c r="F114" s="322">
        <v>4604</v>
      </c>
      <c r="G114" s="321">
        <v>4604</v>
      </c>
      <c r="H114" s="316"/>
    </row>
    <row r="115" spans="1:8" ht="16.5" x14ac:dyDescent="0.25">
      <c r="A115" s="309" t="s">
        <v>468</v>
      </c>
      <c r="B115" s="320"/>
      <c r="C115" s="309" t="s">
        <v>469</v>
      </c>
      <c r="D115" s="320">
        <v>1</v>
      </c>
      <c r="E115" s="320" t="s">
        <v>245</v>
      </c>
      <c r="F115" s="321">
        <v>542</v>
      </c>
      <c r="G115" s="321">
        <v>542</v>
      </c>
      <c r="H115" s="316"/>
    </row>
    <row r="116" spans="1:8" ht="16.5" x14ac:dyDescent="0.25">
      <c r="A116" s="309" t="s">
        <v>470</v>
      </c>
      <c r="B116" s="320"/>
      <c r="C116" s="309" t="s">
        <v>406</v>
      </c>
      <c r="D116" s="320">
        <v>1</v>
      </c>
      <c r="E116" s="320" t="s">
        <v>245</v>
      </c>
      <c r="F116" s="321">
        <v>111</v>
      </c>
      <c r="G116" s="321">
        <v>111</v>
      </c>
      <c r="H116" s="316"/>
    </row>
    <row r="117" spans="1:8" ht="16.5" x14ac:dyDescent="0.25">
      <c r="A117" s="309" t="s">
        <v>471</v>
      </c>
      <c r="B117" s="320"/>
      <c r="C117" s="309" t="s">
        <v>472</v>
      </c>
      <c r="D117" s="320">
        <v>1</v>
      </c>
      <c r="E117" s="320" t="s">
        <v>245</v>
      </c>
      <c r="F117" s="321">
        <v>714</v>
      </c>
      <c r="G117" s="321">
        <v>714</v>
      </c>
      <c r="H117" s="316"/>
    </row>
    <row r="118" spans="1:8" ht="16.5" x14ac:dyDescent="0.25">
      <c r="A118" s="309" t="s">
        <v>382</v>
      </c>
      <c r="B118" s="320"/>
      <c r="C118" s="309" t="s">
        <v>473</v>
      </c>
      <c r="D118" s="320">
        <v>1</v>
      </c>
      <c r="E118" s="320" t="s">
        <v>245</v>
      </c>
      <c r="F118" s="322">
        <v>2359</v>
      </c>
      <c r="G118" s="321">
        <v>2359</v>
      </c>
      <c r="H118" s="316"/>
    </row>
    <row r="119" spans="1:8" ht="16.5" x14ac:dyDescent="0.25">
      <c r="A119" s="309" t="s">
        <v>474</v>
      </c>
      <c r="B119" s="320"/>
      <c r="C119" s="309" t="s">
        <v>475</v>
      </c>
      <c r="D119" s="320">
        <v>1</v>
      </c>
      <c r="E119" s="320" t="s">
        <v>245</v>
      </c>
      <c r="F119" s="321">
        <v>283</v>
      </c>
      <c r="G119" s="321">
        <v>283</v>
      </c>
      <c r="H119" s="316"/>
    </row>
    <row r="120" spans="1:8" ht="16.5" x14ac:dyDescent="0.25">
      <c r="A120" s="309" t="s">
        <v>636</v>
      </c>
      <c r="B120" s="320"/>
      <c r="C120" s="309" t="s">
        <v>637</v>
      </c>
      <c r="D120" s="320">
        <v>1</v>
      </c>
      <c r="E120" s="320" t="s">
        <v>245</v>
      </c>
      <c r="F120" s="322">
        <v>1264</v>
      </c>
      <c r="G120" s="321">
        <v>1264</v>
      </c>
      <c r="H120" s="316"/>
    </row>
    <row r="121" spans="1:8" ht="16.5" x14ac:dyDescent="0.25">
      <c r="A121" s="309" t="s">
        <v>610</v>
      </c>
      <c r="B121" s="320"/>
      <c r="C121" s="309" t="s">
        <v>611</v>
      </c>
      <c r="D121" s="320">
        <v>1</v>
      </c>
      <c r="E121" s="320" t="s">
        <v>245</v>
      </c>
      <c r="F121" s="321">
        <v>797</v>
      </c>
      <c r="G121" s="321">
        <v>797</v>
      </c>
      <c r="H121" s="316"/>
    </row>
    <row r="122" spans="1:8" ht="16.5" x14ac:dyDescent="0.25">
      <c r="A122" s="309" t="s">
        <v>612</v>
      </c>
      <c r="B122" s="320"/>
      <c r="C122" s="309" t="s">
        <v>613</v>
      </c>
      <c r="D122" s="320">
        <v>1</v>
      </c>
      <c r="E122" s="320" t="s">
        <v>245</v>
      </c>
      <c r="F122" s="321">
        <v>471</v>
      </c>
      <c r="G122" s="321">
        <v>471</v>
      </c>
      <c r="H122" s="316"/>
    </row>
    <row r="123" spans="1:8" ht="16.5" x14ac:dyDescent="0.25">
      <c r="A123" s="309" t="s">
        <v>614</v>
      </c>
      <c r="B123" s="320"/>
      <c r="C123" s="309" t="s">
        <v>615</v>
      </c>
      <c r="D123" s="320">
        <v>1</v>
      </c>
      <c r="E123" s="320" t="s">
        <v>245</v>
      </c>
      <c r="F123" s="322">
        <v>1618</v>
      </c>
      <c r="G123" s="321">
        <v>1618</v>
      </c>
      <c r="H123" s="316"/>
    </row>
    <row r="124" spans="1:8" ht="16.5" x14ac:dyDescent="0.25">
      <c r="A124" s="309" t="s">
        <v>476</v>
      </c>
      <c r="B124" s="320"/>
      <c r="C124" s="309" t="s">
        <v>477</v>
      </c>
      <c r="D124" s="320">
        <v>1</v>
      </c>
      <c r="E124" s="320" t="s">
        <v>245</v>
      </c>
      <c r="F124" s="321">
        <v>568</v>
      </c>
      <c r="G124" s="321">
        <v>568</v>
      </c>
      <c r="H124" s="316"/>
    </row>
    <row r="125" spans="1:8" ht="16.5" x14ac:dyDescent="0.25">
      <c r="A125" s="309" t="s">
        <v>478</v>
      </c>
      <c r="B125" s="320"/>
      <c r="C125" s="309" t="s">
        <v>479</v>
      </c>
      <c r="D125" s="320">
        <v>1</v>
      </c>
      <c r="E125" s="320" t="s">
        <v>245</v>
      </c>
      <c r="F125" s="322">
        <v>2462</v>
      </c>
      <c r="G125" s="321">
        <v>2462</v>
      </c>
      <c r="H125" s="316"/>
    </row>
    <row r="126" spans="1:8" ht="16.5" x14ac:dyDescent="0.25">
      <c r="A126" s="309" t="s">
        <v>358</v>
      </c>
      <c r="B126" s="320"/>
      <c r="C126" s="309" t="s">
        <v>480</v>
      </c>
      <c r="D126" s="320">
        <v>1</v>
      </c>
      <c r="E126" s="320" t="s">
        <v>245</v>
      </c>
      <c r="F126" s="321">
        <v>164</v>
      </c>
      <c r="G126" s="321">
        <v>164</v>
      </c>
      <c r="H126" s="316"/>
    </row>
    <row r="127" spans="1:8" ht="16.5" x14ac:dyDescent="0.25">
      <c r="A127" s="309" t="s">
        <v>481</v>
      </c>
      <c r="B127" s="320"/>
      <c r="C127" s="309" t="s">
        <v>482</v>
      </c>
      <c r="D127" s="320">
        <v>1</v>
      </c>
      <c r="E127" s="320" t="s">
        <v>245</v>
      </c>
      <c r="F127" s="321">
        <v>187</v>
      </c>
      <c r="G127" s="321">
        <v>187</v>
      </c>
      <c r="H127" s="316"/>
    </row>
    <row r="128" spans="1:8" ht="16.5" x14ac:dyDescent="0.25">
      <c r="A128" s="309" t="s">
        <v>387</v>
      </c>
      <c r="B128" s="320"/>
      <c r="C128" s="309" t="s">
        <v>388</v>
      </c>
      <c r="D128" s="320">
        <v>1</v>
      </c>
      <c r="E128" s="320" t="s">
        <v>245</v>
      </c>
      <c r="F128" s="321">
        <v>48</v>
      </c>
      <c r="G128" s="321">
        <v>48</v>
      </c>
      <c r="H128" s="316"/>
    </row>
    <row r="129" spans="1:8" ht="16.5" x14ac:dyDescent="0.25">
      <c r="A129" s="309" t="s">
        <v>483</v>
      </c>
      <c r="B129" s="320"/>
      <c r="C129" s="309" t="s">
        <v>484</v>
      </c>
      <c r="D129" s="320">
        <v>1</v>
      </c>
      <c r="E129" s="320" t="s">
        <v>245</v>
      </c>
      <c r="F129" s="321">
        <v>542</v>
      </c>
      <c r="G129" s="321">
        <v>542</v>
      </c>
      <c r="H129" s="316"/>
    </row>
    <row r="130" spans="1:8" ht="16.5" x14ac:dyDescent="0.25">
      <c r="A130" s="309" t="s">
        <v>485</v>
      </c>
      <c r="B130" s="320"/>
      <c r="C130" s="309" t="s">
        <v>486</v>
      </c>
      <c r="D130" s="320">
        <v>1</v>
      </c>
      <c r="E130" s="320" t="s">
        <v>245</v>
      </c>
      <c r="F130" s="321">
        <v>636</v>
      </c>
      <c r="G130" s="321">
        <v>636</v>
      </c>
      <c r="H130" s="316"/>
    </row>
    <row r="131" spans="1:8" ht="16.5" x14ac:dyDescent="0.25">
      <c r="A131" s="309" t="s">
        <v>487</v>
      </c>
      <c r="B131" s="320"/>
      <c r="C131" s="309" t="s">
        <v>488</v>
      </c>
      <c r="D131" s="320">
        <v>1</v>
      </c>
      <c r="E131" s="320" t="s">
        <v>245</v>
      </c>
      <c r="F131" s="321">
        <v>315</v>
      </c>
      <c r="G131" s="321">
        <v>315</v>
      </c>
      <c r="H131" s="316"/>
    </row>
    <row r="132" spans="1:8" ht="16.5" x14ac:dyDescent="0.25">
      <c r="A132" s="309" t="s">
        <v>557</v>
      </c>
      <c r="B132" s="320"/>
      <c r="C132" s="309" t="s">
        <v>558</v>
      </c>
      <c r="D132" s="320">
        <v>1</v>
      </c>
      <c r="E132" s="320" t="s">
        <v>245</v>
      </c>
      <c r="F132" s="321">
        <v>666</v>
      </c>
      <c r="G132" s="321">
        <v>666</v>
      </c>
      <c r="H132" s="316"/>
    </row>
    <row r="133" spans="1:8" ht="16.5" x14ac:dyDescent="0.25">
      <c r="A133" s="309" t="s">
        <v>489</v>
      </c>
      <c r="B133" s="320"/>
      <c r="C133" s="309" t="s">
        <v>490</v>
      </c>
      <c r="D133" s="320">
        <v>1</v>
      </c>
      <c r="E133" s="320" t="s">
        <v>245</v>
      </c>
      <c r="F133" s="321">
        <v>426</v>
      </c>
      <c r="G133" s="321">
        <v>426</v>
      </c>
      <c r="H133" s="316"/>
    </row>
    <row r="134" spans="1:8" ht="16.5" x14ac:dyDescent="0.25">
      <c r="A134" s="309" t="s">
        <v>491</v>
      </c>
      <c r="B134" s="320"/>
      <c r="C134" s="309" t="s">
        <v>492</v>
      </c>
      <c r="D134" s="320">
        <v>1</v>
      </c>
      <c r="E134" s="320" t="s">
        <v>245</v>
      </c>
      <c r="F134" s="322">
        <v>1420</v>
      </c>
      <c r="G134" s="321">
        <v>1420</v>
      </c>
      <c r="H134" s="316"/>
    </row>
    <row r="135" spans="1:8" ht="16.5" x14ac:dyDescent="0.25">
      <c r="A135" s="309" t="s">
        <v>493</v>
      </c>
      <c r="B135" s="320"/>
      <c r="C135" s="309" t="s">
        <v>494</v>
      </c>
      <c r="D135" s="320">
        <v>1</v>
      </c>
      <c r="E135" s="320" t="s">
        <v>245</v>
      </c>
      <c r="F135" s="322">
        <v>2475</v>
      </c>
      <c r="G135" s="321">
        <v>2475</v>
      </c>
      <c r="H135" s="316"/>
    </row>
    <row r="136" spans="1:8" ht="16.5" x14ac:dyDescent="0.25">
      <c r="A136" s="309" t="s">
        <v>495</v>
      </c>
      <c r="B136" s="320"/>
      <c r="C136" s="309" t="s">
        <v>496</v>
      </c>
      <c r="D136" s="320">
        <v>1</v>
      </c>
      <c r="E136" s="320" t="s">
        <v>245</v>
      </c>
      <c r="F136" s="322">
        <v>9431</v>
      </c>
      <c r="G136" s="321">
        <v>9431</v>
      </c>
      <c r="H136" s="316"/>
    </row>
    <row r="137" spans="1:8" ht="16.5" x14ac:dyDescent="0.25">
      <c r="A137" s="309" t="s">
        <v>389</v>
      </c>
      <c r="B137" s="320"/>
      <c r="C137" s="309" t="s">
        <v>497</v>
      </c>
      <c r="D137" s="320">
        <v>1</v>
      </c>
      <c r="E137" s="320" t="s">
        <v>245</v>
      </c>
      <c r="F137" s="321">
        <v>430</v>
      </c>
      <c r="G137" s="321">
        <v>430</v>
      </c>
      <c r="H137" s="316"/>
    </row>
    <row r="138" spans="1:8" ht="16.5" x14ac:dyDescent="0.25">
      <c r="A138" s="309" t="s">
        <v>498</v>
      </c>
      <c r="B138" s="320"/>
      <c r="C138" s="309" t="s">
        <v>401</v>
      </c>
      <c r="D138" s="320">
        <v>1</v>
      </c>
      <c r="E138" s="320" t="s">
        <v>245</v>
      </c>
      <c r="F138" s="321">
        <v>741</v>
      </c>
      <c r="G138" s="321">
        <v>741</v>
      </c>
      <c r="H138" s="316"/>
    </row>
    <row r="139" spans="1:8" ht="16.5" x14ac:dyDescent="0.25">
      <c r="A139" s="309" t="s">
        <v>390</v>
      </c>
      <c r="B139" s="320"/>
      <c r="C139" s="309" t="s">
        <v>391</v>
      </c>
      <c r="D139" s="320">
        <v>1</v>
      </c>
      <c r="E139" s="320" t="s">
        <v>245</v>
      </c>
      <c r="F139" s="321">
        <v>96</v>
      </c>
      <c r="G139" s="321">
        <v>96</v>
      </c>
      <c r="H139" s="316"/>
    </row>
    <row r="140" spans="1:8" ht="16.5" x14ac:dyDescent="0.25">
      <c r="A140" s="309" t="s">
        <v>499</v>
      </c>
      <c r="B140" s="320"/>
      <c r="C140" s="309" t="s">
        <v>500</v>
      </c>
      <c r="D140" s="320">
        <v>1</v>
      </c>
      <c r="E140" s="320" t="s">
        <v>245</v>
      </c>
      <c r="F140" s="321">
        <v>0</v>
      </c>
      <c r="G140" s="321">
        <v>0</v>
      </c>
      <c r="H140" s="316"/>
    </row>
    <row r="141" spans="1:8" ht="16.5" x14ac:dyDescent="0.25">
      <c r="A141" s="309" t="s">
        <v>383</v>
      </c>
      <c r="B141" s="320"/>
      <c r="C141" s="309" t="s">
        <v>501</v>
      </c>
      <c r="D141" s="320">
        <v>1</v>
      </c>
      <c r="E141" s="320" t="s">
        <v>245</v>
      </c>
      <c r="F141" s="321">
        <v>101</v>
      </c>
      <c r="G141" s="321">
        <v>101</v>
      </c>
    </row>
    <row r="142" spans="1:8" ht="16.5" x14ac:dyDescent="0.25">
      <c r="A142" s="309" t="s">
        <v>392</v>
      </c>
      <c r="B142" s="320"/>
      <c r="C142" s="309" t="s">
        <v>363</v>
      </c>
      <c r="D142" s="320">
        <v>1</v>
      </c>
      <c r="E142" s="320" t="s">
        <v>245</v>
      </c>
      <c r="F142" s="322">
        <v>1263</v>
      </c>
      <c r="G142" s="321">
        <v>1263</v>
      </c>
    </row>
    <row r="143" spans="1:8" ht="16.5" x14ac:dyDescent="0.25">
      <c r="A143" s="309" t="s">
        <v>357</v>
      </c>
      <c r="B143" s="320"/>
      <c r="C143" s="309" t="s">
        <v>502</v>
      </c>
      <c r="D143" s="320">
        <v>1</v>
      </c>
      <c r="E143" s="320" t="s">
        <v>245</v>
      </c>
      <c r="F143" s="321">
        <v>562</v>
      </c>
      <c r="G143" s="321">
        <v>562</v>
      </c>
    </row>
    <row r="144" spans="1:8" ht="16.5" x14ac:dyDescent="0.25">
      <c r="A144" s="324"/>
      <c r="B144" s="324"/>
      <c r="C144" s="321" t="s">
        <v>281</v>
      </c>
      <c r="D144" s="324"/>
      <c r="E144" s="321"/>
      <c r="F144" s="322">
        <v>612707</v>
      </c>
      <c r="G144" s="321"/>
    </row>
    <row r="145" spans="1:13" ht="16.5" x14ac:dyDescent="0.25">
      <c r="A145" s="324"/>
      <c r="B145" s="324"/>
      <c r="C145" s="321"/>
      <c r="D145" s="324"/>
      <c r="E145" s="321"/>
      <c r="F145" s="322"/>
      <c r="G145" s="321"/>
    </row>
    <row r="146" spans="1:13" ht="16.5" x14ac:dyDescent="0.25">
      <c r="A146" s="309" t="s">
        <v>427</v>
      </c>
      <c r="B146" s="320"/>
      <c r="C146" s="309" t="s">
        <v>352</v>
      </c>
      <c r="D146" s="320">
        <v>1</v>
      </c>
      <c r="E146" s="320" t="s">
        <v>247</v>
      </c>
      <c r="F146" s="321">
        <v>0</v>
      </c>
      <c r="G146" s="321">
        <v>0</v>
      </c>
      <c r="H146" s="316"/>
    </row>
    <row r="147" spans="1:13" ht="16.5" x14ac:dyDescent="0.25">
      <c r="A147" s="309" t="s">
        <v>434</v>
      </c>
      <c r="B147" s="320"/>
      <c r="C147" s="309" t="s">
        <v>435</v>
      </c>
      <c r="D147" s="320">
        <v>1</v>
      </c>
      <c r="E147" s="320" t="s">
        <v>247</v>
      </c>
      <c r="F147" s="321">
        <v>0</v>
      </c>
      <c r="G147" s="321">
        <v>0</v>
      </c>
    </row>
    <row r="148" spans="1:13" ht="16.5" x14ac:dyDescent="0.25">
      <c r="A148" s="309" t="s">
        <v>246</v>
      </c>
      <c r="B148" s="320"/>
      <c r="C148" s="309" t="s">
        <v>436</v>
      </c>
      <c r="D148" s="320">
        <v>1</v>
      </c>
      <c r="E148" s="320" t="s">
        <v>247</v>
      </c>
      <c r="F148" s="321">
        <v>0</v>
      </c>
      <c r="G148" s="321">
        <v>0</v>
      </c>
      <c r="H148" s="306"/>
      <c r="I148" s="308"/>
      <c r="J148" s="308"/>
      <c r="K148" s="308"/>
      <c r="L148" s="308"/>
      <c r="M148" s="308"/>
    </row>
    <row r="149" spans="1:13" ht="16.5" x14ac:dyDescent="0.25">
      <c r="A149" s="309" t="s">
        <v>349</v>
      </c>
      <c r="B149" s="320"/>
      <c r="C149" s="309" t="s">
        <v>350</v>
      </c>
      <c r="D149" s="320">
        <v>1</v>
      </c>
      <c r="E149" s="320" t="s">
        <v>247</v>
      </c>
      <c r="F149" s="321">
        <v>0</v>
      </c>
      <c r="G149" s="321">
        <v>0</v>
      </c>
      <c r="H149" s="316"/>
    </row>
    <row r="150" spans="1:13" ht="16.5" x14ac:dyDescent="0.25">
      <c r="A150" s="309" t="s">
        <v>344</v>
      </c>
      <c r="B150" s="320"/>
      <c r="C150" s="309" t="s">
        <v>439</v>
      </c>
      <c r="D150" s="320">
        <v>1</v>
      </c>
      <c r="E150" s="320" t="s">
        <v>247</v>
      </c>
      <c r="F150" s="321">
        <v>0</v>
      </c>
      <c r="G150" s="321">
        <v>0</v>
      </c>
      <c r="H150" s="316"/>
    </row>
    <row r="151" spans="1:13" ht="16.5" x14ac:dyDescent="0.25">
      <c r="A151" s="309" t="s">
        <v>440</v>
      </c>
      <c r="B151" s="320"/>
      <c r="C151" s="309" t="s">
        <v>441</v>
      </c>
      <c r="D151" s="320">
        <v>1</v>
      </c>
      <c r="E151" s="320" t="s">
        <v>247</v>
      </c>
      <c r="F151" s="321">
        <v>0</v>
      </c>
      <c r="G151" s="321">
        <v>0</v>
      </c>
      <c r="H151" s="306"/>
      <c r="I151" s="307"/>
      <c r="J151" s="308"/>
      <c r="K151" s="308"/>
      <c r="L151" s="308"/>
      <c r="M151" s="308"/>
    </row>
    <row r="152" spans="1:13" ht="16.5" x14ac:dyDescent="0.25">
      <c r="A152" s="309" t="s">
        <v>503</v>
      </c>
      <c r="B152" s="320"/>
      <c r="C152" s="309" t="s">
        <v>504</v>
      </c>
      <c r="D152" s="320">
        <v>1</v>
      </c>
      <c r="E152" s="320" t="s">
        <v>247</v>
      </c>
      <c r="F152" s="321">
        <v>0</v>
      </c>
      <c r="G152" s="321">
        <v>0</v>
      </c>
    </row>
    <row r="153" spans="1:13" ht="16.5" x14ac:dyDescent="0.25">
      <c r="A153" s="309" t="s">
        <v>371</v>
      </c>
      <c r="B153" s="320"/>
      <c r="C153" s="309" t="s">
        <v>372</v>
      </c>
      <c r="D153" s="320">
        <v>1</v>
      </c>
      <c r="E153" s="320" t="s">
        <v>247</v>
      </c>
      <c r="F153" s="321">
        <v>324</v>
      </c>
      <c r="G153" s="321">
        <v>324</v>
      </c>
    </row>
    <row r="154" spans="1:13" ht="16.5" x14ac:dyDescent="0.25">
      <c r="A154" s="309" t="s">
        <v>505</v>
      </c>
      <c r="B154" s="320"/>
      <c r="C154" s="309" t="s">
        <v>506</v>
      </c>
      <c r="D154" s="320">
        <v>1</v>
      </c>
      <c r="E154" s="320" t="s">
        <v>247</v>
      </c>
      <c r="F154" s="321">
        <v>324</v>
      </c>
      <c r="G154" s="321">
        <v>324</v>
      </c>
    </row>
    <row r="155" spans="1:13" ht="16.5" x14ac:dyDescent="0.25">
      <c r="A155" s="309" t="s">
        <v>346</v>
      </c>
      <c r="B155" s="320"/>
      <c r="C155" s="309" t="s">
        <v>347</v>
      </c>
      <c r="D155" s="320">
        <v>1</v>
      </c>
      <c r="E155" s="320" t="s">
        <v>247</v>
      </c>
      <c r="F155" s="321">
        <v>324</v>
      </c>
      <c r="G155" s="321">
        <v>324</v>
      </c>
    </row>
    <row r="156" spans="1:13" ht="16.5" x14ac:dyDescent="0.25">
      <c r="A156" s="309" t="s">
        <v>616</v>
      </c>
      <c r="B156" s="320"/>
      <c r="C156" s="309" t="s">
        <v>617</v>
      </c>
      <c r="D156" s="320">
        <v>1</v>
      </c>
      <c r="E156" s="320" t="s">
        <v>247</v>
      </c>
      <c r="F156" s="321">
        <v>0</v>
      </c>
      <c r="G156" s="321">
        <v>0</v>
      </c>
    </row>
    <row r="157" spans="1:13" ht="16.5" x14ac:dyDescent="0.25">
      <c r="A157" s="309" t="s">
        <v>507</v>
      </c>
      <c r="B157" s="320"/>
      <c r="C157" s="309" t="s">
        <v>508</v>
      </c>
      <c r="D157" s="320">
        <v>1</v>
      </c>
      <c r="E157" s="320" t="s">
        <v>247</v>
      </c>
      <c r="F157" s="321">
        <v>173</v>
      </c>
      <c r="G157" s="321">
        <v>173</v>
      </c>
    </row>
    <row r="158" spans="1:13" ht="16.5" x14ac:dyDescent="0.25">
      <c r="A158" s="309" t="s">
        <v>393</v>
      </c>
      <c r="B158" s="320"/>
      <c r="C158" s="309" t="s">
        <v>394</v>
      </c>
      <c r="D158" s="320">
        <v>1</v>
      </c>
      <c r="E158" s="320" t="s">
        <v>247</v>
      </c>
      <c r="F158" s="321">
        <v>0</v>
      </c>
      <c r="G158" s="321">
        <v>0</v>
      </c>
    </row>
    <row r="159" spans="1:13" ht="16.5" x14ac:dyDescent="0.25">
      <c r="A159" s="309" t="s">
        <v>395</v>
      </c>
      <c r="B159" s="320"/>
      <c r="C159" s="309" t="s">
        <v>359</v>
      </c>
      <c r="D159" s="320">
        <v>1</v>
      </c>
      <c r="E159" s="320" t="s">
        <v>247</v>
      </c>
      <c r="F159" s="321">
        <v>939</v>
      </c>
      <c r="G159" s="321">
        <v>939</v>
      </c>
    </row>
    <row r="160" spans="1:13" ht="16.5" x14ac:dyDescent="0.25">
      <c r="A160" s="309" t="s">
        <v>370</v>
      </c>
      <c r="B160" s="320"/>
      <c r="C160" s="309" t="s">
        <v>375</v>
      </c>
      <c r="D160" s="320">
        <v>1</v>
      </c>
      <c r="E160" s="320" t="s">
        <v>247</v>
      </c>
      <c r="F160" s="321">
        <v>315</v>
      </c>
      <c r="G160" s="321">
        <v>315</v>
      </c>
    </row>
    <row r="161" spans="1:8" ht="16.5" x14ac:dyDescent="0.25">
      <c r="A161" s="324"/>
      <c r="B161" s="324"/>
      <c r="C161" s="321" t="s">
        <v>282</v>
      </c>
      <c r="D161" s="324"/>
      <c r="E161" s="321"/>
      <c r="F161" s="322">
        <v>2399</v>
      </c>
      <c r="G161" s="321"/>
    </row>
    <row r="162" spans="1:8" ht="23.25" x14ac:dyDescent="0.3">
      <c r="A162" s="304" t="s">
        <v>695</v>
      </c>
      <c r="B162" s="298"/>
      <c r="C162" s="298"/>
      <c r="D162" s="298"/>
      <c r="E162" s="298"/>
      <c r="F162" s="298"/>
      <c r="G162" s="298"/>
    </row>
    <row r="163" spans="1:8" ht="16.5" x14ac:dyDescent="0.25">
      <c r="A163" s="317" t="s">
        <v>284</v>
      </c>
      <c r="B163" s="318"/>
      <c r="C163" s="317" t="s">
        <v>70</v>
      </c>
      <c r="D163" s="318" t="s">
        <v>277</v>
      </c>
      <c r="E163" s="318" t="s">
        <v>278</v>
      </c>
      <c r="F163" s="319" t="s">
        <v>280</v>
      </c>
      <c r="G163" s="319" t="s">
        <v>279</v>
      </c>
    </row>
    <row r="164" spans="1:8" ht="16.5" x14ac:dyDescent="0.25">
      <c r="A164" s="309" t="s">
        <v>697</v>
      </c>
      <c r="B164" s="320"/>
      <c r="C164" s="309" t="s">
        <v>698</v>
      </c>
      <c r="D164" s="320">
        <v>1</v>
      </c>
      <c r="E164" s="320"/>
      <c r="F164" s="321">
        <v>0</v>
      </c>
      <c r="G164" s="321">
        <v>0</v>
      </c>
    </row>
    <row r="165" spans="1:8" ht="16.5" x14ac:dyDescent="0.25">
      <c r="A165" s="309" t="s">
        <v>699</v>
      </c>
      <c r="B165" s="320"/>
      <c r="C165" s="309" t="s">
        <v>700</v>
      </c>
      <c r="D165" s="320">
        <v>1</v>
      </c>
      <c r="E165" s="320"/>
      <c r="F165" s="321">
        <v>0</v>
      </c>
      <c r="G165" s="321">
        <v>0</v>
      </c>
    </row>
    <row r="166" spans="1:8" ht="16.5" x14ac:dyDescent="0.25">
      <c r="A166" s="309" t="s">
        <v>701</v>
      </c>
      <c r="B166" s="320"/>
      <c r="C166" s="309" t="s">
        <v>702</v>
      </c>
      <c r="D166" s="320">
        <v>1</v>
      </c>
      <c r="E166" s="320"/>
      <c r="F166" s="321">
        <v>0</v>
      </c>
      <c r="G166" s="321">
        <v>0</v>
      </c>
      <c r="H166" s="326"/>
    </row>
    <row r="167" spans="1:8" ht="16.5" x14ac:dyDescent="0.25">
      <c r="A167" s="309" t="s">
        <v>703</v>
      </c>
      <c r="B167" s="320"/>
      <c r="C167" s="309" t="s">
        <v>704</v>
      </c>
      <c r="D167" s="320">
        <v>1</v>
      </c>
      <c r="E167" s="320"/>
      <c r="F167" s="321">
        <v>0</v>
      </c>
      <c r="G167" s="321">
        <v>0</v>
      </c>
    </row>
    <row r="168" spans="1:8" ht="16.5" x14ac:dyDescent="0.25">
      <c r="A168" s="309" t="s">
        <v>703</v>
      </c>
      <c r="B168" s="320"/>
      <c r="C168" s="309" t="s">
        <v>706</v>
      </c>
      <c r="D168" s="320">
        <v>1</v>
      </c>
      <c r="E168" s="320" t="s">
        <v>247</v>
      </c>
      <c r="F168" s="321">
        <v>752.25</v>
      </c>
      <c r="G168" s="321">
        <v>752.25</v>
      </c>
    </row>
    <row r="169" spans="1:8" ht="16.5" x14ac:dyDescent="0.25">
      <c r="A169" s="309" t="s">
        <v>703</v>
      </c>
      <c r="B169" s="320"/>
      <c r="C169" s="309" t="s">
        <v>707</v>
      </c>
      <c r="D169" s="320">
        <v>1</v>
      </c>
      <c r="E169" s="320" t="s">
        <v>245</v>
      </c>
      <c r="F169" s="321">
        <v>8358</v>
      </c>
      <c r="G169" s="321">
        <v>8358</v>
      </c>
    </row>
    <row r="170" spans="1:8" ht="16.5" x14ac:dyDescent="0.25">
      <c r="A170" s="309" t="s">
        <v>714</v>
      </c>
      <c r="B170" s="320"/>
      <c r="C170" s="309" t="s">
        <v>715</v>
      </c>
      <c r="D170" s="320">
        <v>1</v>
      </c>
      <c r="E170" s="320"/>
      <c r="F170" s="321">
        <v>0</v>
      </c>
      <c r="G170" s="321">
        <v>0</v>
      </c>
    </row>
    <row r="171" spans="1:8" ht="16.5" x14ac:dyDescent="0.25">
      <c r="A171" s="309" t="s">
        <v>703</v>
      </c>
      <c r="B171" s="320"/>
      <c r="C171" s="309" t="s">
        <v>716</v>
      </c>
      <c r="D171" s="320">
        <v>1</v>
      </c>
      <c r="E171" s="320" t="s">
        <v>247</v>
      </c>
      <c r="F171" s="321">
        <v>4700</v>
      </c>
      <c r="G171" s="321">
        <v>4700</v>
      </c>
    </row>
    <row r="172" spans="1:8" ht="16.5" x14ac:dyDescent="0.25">
      <c r="A172" s="309" t="s">
        <v>714</v>
      </c>
      <c r="B172" s="320"/>
      <c r="C172" s="309" t="s">
        <v>760</v>
      </c>
      <c r="D172" s="320">
        <v>1</v>
      </c>
      <c r="E172" s="320"/>
      <c r="F172" s="321">
        <v>0</v>
      </c>
      <c r="G172" s="321">
        <v>0</v>
      </c>
    </row>
    <row r="173" spans="1:8" ht="16.5" x14ac:dyDescent="0.25">
      <c r="A173" s="324"/>
      <c r="B173" s="324"/>
      <c r="C173" s="324"/>
      <c r="D173" s="324" t="s">
        <v>785</v>
      </c>
      <c r="E173" s="324"/>
      <c r="F173" s="322">
        <v>13810.25</v>
      </c>
    </row>
    <row r="174" spans="1:8" ht="23.25" x14ac:dyDescent="0.3">
      <c r="A174" s="304" t="s">
        <v>283</v>
      </c>
      <c r="B174" s="298"/>
      <c r="C174" s="298"/>
      <c r="D174" s="298"/>
      <c r="E174" s="298"/>
      <c r="F174" s="298"/>
      <c r="G174" s="298"/>
    </row>
    <row r="175" spans="1:8" ht="16.5" x14ac:dyDescent="0.25">
      <c r="A175" s="317" t="s">
        <v>284</v>
      </c>
      <c r="B175" s="318"/>
      <c r="C175" s="318"/>
      <c r="D175" s="318" t="s">
        <v>277</v>
      </c>
      <c r="E175" s="317" t="s">
        <v>70</v>
      </c>
      <c r="F175" s="317" t="s">
        <v>285</v>
      </c>
      <c r="G175" s="318"/>
    </row>
    <row r="176" spans="1:8" ht="16.5" x14ac:dyDescent="0.25">
      <c r="A176" s="309" t="s">
        <v>509</v>
      </c>
      <c r="B176" s="320"/>
      <c r="C176" s="320"/>
      <c r="D176" s="320">
        <v>1</v>
      </c>
      <c r="E176" s="309" t="s">
        <v>510</v>
      </c>
      <c r="F176" s="309">
        <v>0</v>
      </c>
      <c r="G176" s="320"/>
    </row>
    <row r="177" spans="1:7" ht="16.5" x14ac:dyDescent="0.25">
      <c r="A177" s="309" t="s">
        <v>618</v>
      </c>
      <c r="B177" s="320"/>
      <c r="C177" s="320"/>
      <c r="D177" s="320">
        <v>1</v>
      </c>
      <c r="E177" s="309" t="s">
        <v>604</v>
      </c>
      <c r="F177" s="309">
        <v>0</v>
      </c>
      <c r="G177" s="320"/>
    </row>
    <row r="178" spans="1:7" ht="16.5" x14ac:dyDescent="0.25">
      <c r="A178" s="309">
        <v>3861569</v>
      </c>
      <c r="B178" s="320"/>
      <c r="C178" s="320"/>
      <c r="D178" s="320">
        <v>1</v>
      </c>
      <c r="E178" s="309" t="s">
        <v>511</v>
      </c>
      <c r="F178" s="309">
        <v>0</v>
      </c>
      <c r="G178" s="320"/>
    </row>
    <row r="179" spans="1:7" ht="16.5" x14ac:dyDescent="0.25">
      <c r="A179" s="309" t="s">
        <v>619</v>
      </c>
      <c r="B179" s="320"/>
      <c r="C179" s="320"/>
      <c r="D179" s="320">
        <v>1</v>
      </c>
      <c r="E179" s="309" t="s">
        <v>620</v>
      </c>
      <c r="F179" s="309">
        <v>0</v>
      </c>
      <c r="G179" s="320"/>
    </row>
    <row r="180" spans="1:7" ht="16.5" x14ac:dyDescent="0.25">
      <c r="A180" s="309" t="s">
        <v>512</v>
      </c>
      <c r="B180" s="320"/>
      <c r="C180" s="320"/>
      <c r="D180" s="320">
        <v>1</v>
      </c>
      <c r="E180" s="309" t="s">
        <v>513</v>
      </c>
      <c r="F180" s="309">
        <v>9064.18</v>
      </c>
      <c r="G180" s="320"/>
    </row>
    <row r="181" spans="1:7" ht="16.5" x14ac:dyDescent="0.25">
      <c r="A181" s="309" t="s">
        <v>514</v>
      </c>
      <c r="B181" s="320"/>
      <c r="C181" s="320"/>
      <c r="D181" s="320">
        <v>1</v>
      </c>
      <c r="E181" s="309" t="s">
        <v>515</v>
      </c>
      <c r="F181" s="309">
        <v>0</v>
      </c>
      <c r="G181" s="320"/>
    </row>
    <row r="182" spans="1:7" ht="16.5" x14ac:dyDescent="0.25">
      <c r="A182" s="309" t="s">
        <v>516</v>
      </c>
      <c r="B182" s="320"/>
      <c r="C182" s="320"/>
      <c r="D182" s="320">
        <v>1</v>
      </c>
      <c r="E182" s="309" t="s">
        <v>517</v>
      </c>
      <c r="F182" s="309">
        <v>0</v>
      </c>
      <c r="G182" s="320"/>
    </row>
    <row r="183" spans="1:7" ht="16.5" x14ac:dyDescent="0.25">
      <c r="A183" s="309" t="s">
        <v>351</v>
      </c>
      <c r="B183" s="320"/>
      <c r="C183" s="320"/>
      <c r="D183" s="320">
        <v>1</v>
      </c>
      <c r="E183" s="309" t="s">
        <v>352</v>
      </c>
      <c r="F183" s="309">
        <v>0</v>
      </c>
      <c r="G183" s="320"/>
    </row>
    <row r="184" spans="1:7" ht="16.5" x14ac:dyDescent="0.25">
      <c r="A184" s="309" t="s">
        <v>286</v>
      </c>
      <c r="B184" s="320"/>
      <c r="C184" s="320"/>
      <c r="D184" s="320">
        <v>1</v>
      </c>
      <c r="E184" s="309" t="s">
        <v>287</v>
      </c>
      <c r="F184" s="309">
        <v>0</v>
      </c>
      <c r="G184" s="320"/>
    </row>
    <row r="185" spans="1:7" ht="16.5" x14ac:dyDescent="0.25">
      <c r="A185" s="309" t="s">
        <v>518</v>
      </c>
      <c r="B185" s="320"/>
      <c r="C185" s="320"/>
      <c r="D185" s="320">
        <v>1</v>
      </c>
      <c r="E185" s="309" t="s">
        <v>438</v>
      </c>
      <c r="F185" s="309">
        <v>0</v>
      </c>
      <c r="G185" s="320"/>
    </row>
    <row r="186" spans="1:7" ht="16.5" x14ac:dyDescent="0.25">
      <c r="A186" s="309" t="s">
        <v>621</v>
      </c>
      <c r="B186" s="320"/>
      <c r="C186" s="320"/>
      <c r="D186" s="320">
        <v>1</v>
      </c>
      <c r="E186" s="309" t="s">
        <v>622</v>
      </c>
      <c r="F186" s="309">
        <v>68.3</v>
      </c>
      <c r="G186" s="320"/>
    </row>
    <row r="187" spans="1:7" ht="16.5" x14ac:dyDescent="0.25">
      <c r="A187" s="309" t="s">
        <v>519</v>
      </c>
      <c r="B187" s="320"/>
      <c r="C187" s="320"/>
      <c r="D187" s="320">
        <v>1</v>
      </c>
      <c r="E187" s="309" t="s">
        <v>520</v>
      </c>
      <c r="F187" s="309">
        <v>211.11</v>
      </c>
      <c r="G187" s="320"/>
    </row>
    <row r="188" spans="1:7" ht="16.5" x14ac:dyDescent="0.25">
      <c r="A188" s="309" t="s">
        <v>521</v>
      </c>
      <c r="B188" s="320"/>
      <c r="C188" s="320"/>
      <c r="D188" s="320">
        <v>1</v>
      </c>
      <c r="E188" s="309" t="s">
        <v>522</v>
      </c>
      <c r="F188" s="309">
        <v>8.64</v>
      </c>
      <c r="G188" s="320"/>
    </row>
    <row r="189" spans="1:7" ht="16.5" x14ac:dyDescent="0.25">
      <c r="A189" s="309">
        <v>4202422</v>
      </c>
      <c r="B189" s="320"/>
      <c r="C189" s="320"/>
      <c r="D189" s="320">
        <v>1</v>
      </c>
      <c r="E189" s="309" t="s">
        <v>398</v>
      </c>
      <c r="F189" s="309">
        <v>237.51</v>
      </c>
      <c r="G189" s="320"/>
    </row>
    <row r="190" spans="1:7" ht="16.5" x14ac:dyDescent="0.25">
      <c r="A190" s="309" t="s">
        <v>523</v>
      </c>
      <c r="B190" s="320"/>
      <c r="C190" s="320"/>
      <c r="D190" s="320">
        <v>1</v>
      </c>
      <c r="E190" s="309" t="s">
        <v>524</v>
      </c>
      <c r="F190" s="309">
        <v>0</v>
      </c>
      <c r="G190" s="320"/>
    </row>
    <row r="191" spans="1:7" ht="16.5" x14ac:dyDescent="0.25">
      <c r="A191" s="309">
        <v>1669270</v>
      </c>
      <c r="B191" s="320"/>
      <c r="C191" s="320"/>
      <c r="D191" s="320">
        <v>1</v>
      </c>
      <c r="E191" s="309" t="s">
        <v>525</v>
      </c>
      <c r="F191" s="309">
        <v>22.74</v>
      </c>
      <c r="G191" s="320"/>
    </row>
    <row r="192" spans="1:7" ht="16.5" x14ac:dyDescent="0.25">
      <c r="A192" s="309">
        <v>3571662</v>
      </c>
      <c r="B192" s="320"/>
      <c r="C192" s="320"/>
      <c r="D192" s="320">
        <v>1</v>
      </c>
      <c r="E192" s="309" t="s">
        <v>353</v>
      </c>
      <c r="F192" s="309">
        <v>0</v>
      </c>
      <c r="G192" s="320"/>
    </row>
    <row r="193" spans="1:7" ht="16.5" x14ac:dyDescent="0.25">
      <c r="A193" s="309">
        <v>1079019</v>
      </c>
      <c r="B193" s="320"/>
      <c r="C193" s="320"/>
      <c r="D193" s="320">
        <v>1</v>
      </c>
      <c r="E193" s="309" t="s">
        <v>461</v>
      </c>
      <c r="F193" s="309">
        <v>1.34</v>
      </c>
      <c r="G193" s="320"/>
    </row>
    <row r="194" spans="1:7" ht="16.5" x14ac:dyDescent="0.25">
      <c r="A194" s="309">
        <v>4472765</v>
      </c>
      <c r="B194" s="320"/>
      <c r="C194" s="320"/>
      <c r="D194" s="320">
        <v>1</v>
      </c>
      <c r="E194" s="309" t="s">
        <v>526</v>
      </c>
      <c r="F194" s="309">
        <v>3.52</v>
      </c>
      <c r="G194" s="320"/>
    </row>
    <row r="195" spans="1:7" ht="16.5" x14ac:dyDescent="0.25">
      <c r="A195" s="309" t="s">
        <v>527</v>
      </c>
      <c r="B195" s="320"/>
      <c r="C195" s="320"/>
      <c r="D195" s="320">
        <v>1</v>
      </c>
      <c r="E195" s="309" t="s">
        <v>528</v>
      </c>
      <c r="F195" s="309">
        <v>0</v>
      </c>
      <c r="G195" s="320"/>
    </row>
    <row r="196" spans="1:7" ht="16.5" x14ac:dyDescent="0.25">
      <c r="A196" s="309" t="s">
        <v>638</v>
      </c>
      <c r="B196" s="320"/>
      <c r="C196" s="320"/>
      <c r="D196" s="320">
        <v>1</v>
      </c>
      <c r="E196" s="309" t="s">
        <v>635</v>
      </c>
      <c r="F196" s="309">
        <v>120.6</v>
      </c>
      <c r="G196" s="320"/>
    </row>
    <row r="197" spans="1:7" ht="16.5" x14ac:dyDescent="0.25">
      <c r="A197" s="309" t="s">
        <v>529</v>
      </c>
      <c r="B197" s="320"/>
      <c r="C197" s="320"/>
      <c r="D197" s="320">
        <v>1</v>
      </c>
      <c r="E197" s="309" t="s">
        <v>396</v>
      </c>
      <c r="F197" s="309">
        <v>60.5</v>
      </c>
      <c r="G197" s="320"/>
    </row>
    <row r="198" spans="1:7" ht="16.5" x14ac:dyDescent="0.25">
      <c r="A198" s="309">
        <v>3961996</v>
      </c>
      <c r="B198" s="320"/>
      <c r="C198" s="320"/>
      <c r="D198" s="320">
        <v>1</v>
      </c>
      <c r="E198" s="309" t="s">
        <v>530</v>
      </c>
      <c r="F198" s="309">
        <v>15.25</v>
      </c>
      <c r="G198" s="320"/>
    </row>
    <row r="199" spans="1:7" ht="16.5" x14ac:dyDescent="0.25">
      <c r="A199" s="309" t="s">
        <v>531</v>
      </c>
      <c r="B199" s="320"/>
      <c r="C199" s="320"/>
      <c r="D199" s="320">
        <v>1</v>
      </c>
      <c r="E199" s="309" t="s">
        <v>532</v>
      </c>
      <c r="F199" s="309">
        <v>740.57</v>
      </c>
      <c r="G199" s="320"/>
    </row>
    <row r="200" spans="1:7" ht="16.5" x14ac:dyDescent="0.25">
      <c r="A200" s="309">
        <v>3794844</v>
      </c>
      <c r="B200" s="320"/>
      <c r="C200" s="320"/>
      <c r="D200" s="320">
        <v>1</v>
      </c>
      <c r="E200" s="309" t="s">
        <v>533</v>
      </c>
      <c r="F200" s="309">
        <v>3.89</v>
      </c>
      <c r="G200" s="320"/>
    </row>
    <row r="201" spans="1:7" ht="16.5" x14ac:dyDescent="0.25">
      <c r="A201" s="309" t="s">
        <v>534</v>
      </c>
      <c r="B201" s="320"/>
      <c r="C201" s="320"/>
      <c r="D201" s="320">
        <v>1</v>
      </c>
      <c r="E201" s="309" t="s">
        <v>535</v>
      </c>
      <c r="F201" s="309">
        <v>34</v>
      </c>
      <c r="G201" s="320"/>
    </row>
    <row r="202" spans="1:7" ht="16.5" x14ac:dyDescent="0.25">
      <c r="A202" s="309" t="s">
        <v>407</v>
      </c>
      <c r="B202" s="320"/>
      <c r="C202" s="320"/>
      <c r="D202" s="320">
        <v>1</v>
      </c>
      <c r="E202" s="309" t="s">
        <v>408</v>
      </c>
      <c r="F202" s="309">
        <v>0</v>
      </c>
      <c r="G202" s="320"/>
    </row>
    <row r="203" spans="1:7" ht="16.5" x14ac:dyDescent="0.25">
      <c r="A203" s="309" t="s">
        <v>536</v>
      </c>
      <c r="B203" s="320"/>
      <c r="C203" s="320"/>
      <c r="D203" s="320">
        <v>1</v>
      </c>
      <c r="E203" s="309" t="s">
        <v>537</v>
      </c>
      <c r="F203" s="309">
        <v>0</v>
      </c>
      <c r="G203" s="320"/>
    </row>
    <row r="204" spans="1:7" ht="16.5" x14ac:dyDescent="0.25">
      <c r="A204" s="309">
        <v>3943372</v>
      </c>
      <c r="B204" s="320"/>
      <c r="C204" s="320"/>
      <c r="D204" s="320">
        <v>1</v>
      </c>
      <c r="E204" s="309" t="s">
        <v>639</v>
      </c>
      <c r="F204" s="309">
        <v>77.010000000000005</v>
      </c>
      <c r="G204" s="320"/>
    </row>
    <row r="205" spans="1:7" ht="16.5" x14ac:dyDescent="0.25">
      <c r="A205" s="309" t="s">
        <v>623</v>
      </c>
      <c r="B205" s="320"/>
      <c r="C205" s="320"/>
      <c r="D205" s="320">
        <v>1</v>
      </c>
      <c r="E205" s="309" t="s">
        <v>624</v>
      </c>
      <c r="F205" s="309">
        <v>0</v>
      </c>
      <c r="G205" s="320"/>
    </row>
    <row r="206" spans="1:7" ht="16.5" x14ac:dyDescent="0.25">
      <c r="A206" s="309" t="s">
        <v>625</v>
      </c>
      <c r="B206" s="320"/>
      <c r="C206" s="320"/>
      <c r="D206" s="320">
        <v>1</v>
      </c>
      <c r="E206" s="309" t="s">
        <v>626</v>
      </c>
      <c r="F206" s="309">
        <v>6.63</v>
      </c>
      <c r="G206" s="320"/>
    </row>
    <row r="207" spans="1:7" ht="16.5" x14ac:dyDescent="0.25">
      <c r="A207" s="309">
        <v>1543853</v>
      </c>
      <c r="B207" s="320"/>
      <c r="C207" s="320"/>
      <c r="D207" s="320">
        <v>1</v>
      </c>
      <c r="E207" s="309" t="s">
        <v>627</v>
      </c>
      <c r="F207" s="309">
        <v>5</v>
      </c>
      <c r="G207" s="320"/>
    </row>
    <row r="208" spans="1:7" ht="16.5" x14ac:dyDescent="0.25">
      <c r="A208" s="309" t="s">
        <v>628</v>
      </c>
      <c r="B208" s="320"/>
      <c r="C208" s="320"/>
      <c r="D208" s="320">
        <v>1</v>
      </c>
      <c r="E208" s="309" t="s">
        <v>629</v>
      </c>
      <c r="F208" s="309">
        <v>0</v>
      </c>
      <c r="G208" s="320"/>
    </row>
    <row r="209" spans="1:7" ht="16.5" x14ac:dyDescent="0.25">
      <c r="A209" s="309">
        <v>3843631</v>
      </c>
      <c r="B209" s="320"/>
      <c r="C209" s="320"/>
      <c r="D209" s="320">
        <v>1</v>
      </c>
      <c r="E209" s="309" t="s">
        <v>538</v>
      </c>
      <c r="F209" s="309">
        <v>29.8</v>
      </c>
      <c r="G209" s="320"/>
    </row>
    <row r="210" spans="1:7" ht="16.5" x14ac:dyDescent="0.25">
      <c r="A210" s="309" t="s">
        <v>539</v>
      </c>
      <c r="B210" s="320"/>
      <c r="C210" s="320"/>
      <c r="D210" s="320">
        <v>1</v>
      </c>
      <c r="E210" s="309" t="s">
        <v>540</v>
      </c>
      <c r="F210" s="309">
        <v>86.89</v>
      </c>
      <c r="G210" s="320"/>
    </row>
    <row r="211" spans="1:7" ht="16.5" x14ac:dyDescent="0.25">
      <c r="A211" s="309">
        <v>3843623</v>
      </c>
      <c r="B211" s="320"/>
      <c r="C211" s="320"/>
      <c r="D211" s="320">
        <v>1</v>
      </c>
      <c r="E211" s="309" t="s">
        <v>360</v>
      </c>
      <c r="F211" s="309">
        <v>18.57</v>
      </c>
      <c r="G211" s="320"/>
    </row>
    <row r="212" spans="1:7" ht="16.5" x14ac:dyDescent="0.25">
      <c r="A212" s="309" t="s">
        <v>559</v>
      </c>
      <c r="B212" s="320"/>
      <c r="C212" s="320"/>
      <c r="D212" s="320">
        <v>1</v>
      </c>
      <c r="E212" s="309" t="s">
        <v>560</v>
      </c>
      <c r="F212" s="309">
        <v>53.88</v>
      </c>
      <c r="G212" s="320"/>
    </row>
    <row r="213" spans="1:7" ht="16.5" x14ac:dyDescent="0.25">
      <c r="A213" s="309" t="s">
        <v>541</v>
      </c>
      <c r="B213" s="320"/>
      <c r="C213" s="320"/>
      <c r="D213" s="320">
        <v>1</v>
      </c>
      <c r="E213" s="309" t="s">
        <v>364</v>
      </c>
      <c r="F213" s="309">
        <v>44.55</v>
      </c>
      <c r="G213" s="320"/>
    </row>
    <row r="214" spans="1:7" ht="16.5" x14ac:dyDescent="0.25">
      <c r="A214" s="309">
        <v>1520596</v>
      </c>
      <c r="B214" s="320"/>
      <c r="C214" s="320"/>
      <c r="D214" s="320">
        <v>1</v>
      </c>
      <c r="E214" s="309" t="s">
        <v>405</v>
      </c>
      <c r="F214" s="309">
        <v>329.05</v>
      </c>
      <c r="G214" s="320"/>
    </row>
    <row r="215" spans="1:7" ht="16.5" x14ac:dyDescent="0.25">
      <c r="A215" s="309">
        <v>3266199</v>
      </c>
      <c r="B215" s="320"/>
      <c r="C215" s="320"/>
      <c r="D215" s="320">
        <v>1</v>
      </c>
      <c r="E215" s="309" t="s">
        <v>542</v>
      </c>
      <c r="F215" s="309">
        <v>235.4</v>
      </c>
      <c r="G215" s="320"/>
    </row>
    <row r="216" spans="1:7" ht="16.5" x14ac:dyDescent="0.25">
      <c r="A216" s="309" t="s">
        <v>543</v>
      </c>
      <c r="B216" s="320"/>
      <c r="C216" s="320"/>
      <c r="D216" s="320">
        <v>1</v>
      </c>
      <c r="E216" s="309" t="s">
        <v>399</v>
      </c>
      <c r="F216" s="309">
        <v>2.2000000000000002</v>
      </c>
      <c r="G216" s="320"/>
    </row>
    <row r="217" spans="1:7" ht="16.5" x14ac:dyDescent="0.25">
      <c r="A217" s="309" t="s">
        <v>400</v>
      </c>
      <c r="B217" s="320"/>
      <c r="C217" s="320"/>
      <c r="D217" s="320">
        <v>1</v>
      </c>
      <c r="E217" s="309" t="s">
        <v>401</v>
      </c>
      <c r="F217" s="309">
        <v>18.7</v>
      </c>
      <c r="G217" s="320"/>
    </row>
    <row r="218" spans="1:7" ht="16.5" x14ac:dyDescent="0.25">
      <c r="A218" s="309">
        <v>2210752</v>
      </c>
      <c r="B218" s="320"/>
      <c r="C218" s="320"/>
      <c r="D218" s="320">
        <v>1</v>
      </c>
      <c r="E218" s="309" t="s">
        <v>391</v>
      </c>
      <c r="F218" s="309">
        <v>0.24</v>
      </c>
      <c r="G218" s="320"/>
    </row>
    <row r="219" spans="1:7" ht="16.5" x14ac:dyDescent="0.25">
      <c r="A219" s="309">
        <v>1232861</v>
      </c>
      <c r="B219" s="320"/>
      <c r="C219" s="320"/>
      <c r="D219" s="320">
        <v>1</v>
      </c>
      <c r="E219" s="309" t="s">
        <v>500</v>
      </c>
      <c r="F219" s="309">
        <v>2.2000000000000002</v>
      </c>
      <c r="G219" s="320"/>
    </row>
    <row r="220" spans="1:7" ht="16.5" x14ac:dyDescent="0.25">
      <c r="A220" s="309">
        <v>1214705</v>
      </c>
      <c r="B220" s="320"/>
      <c r="C220" s="320"/>
      <c r="D220" s="320">
        <v>1</v>
      </c>
      <c r="E220" s="309" t="s">
        <v>384</v>
      </c>
      <c r="F220" s="309">
        <v>4.4000000000000004</v>
      </c>
      <c r="G220" s="320"/>
    </row>
    <row r="221" spans="1:7" ht="16.5" x14ac:dyDescent="0.25">
      <c r="A221" s="309" t="s">
        <v>402</v>
      </c>
      <c r="B221" s="320"/>
      <c r="C221" s="320"/>
      <c r="D221" s="320">
        <v>1</v>
      </c>
      <c r="E221" s="309" t="s">
        <v>363</v>
      </c>
      <c r="F221" s="309">
        <v>145.44999999999999</v>
      </c>
      <c r="G221" s="320"/>
    </row>
    <row r="222" spans="1:7" ht="16.5" x14ac:dyDescent="0.25">
      <c r="A222" s="309">
        <v>1030692</v>
      </c>
      <c r="B222" s="320"/>
      <c r="C222" s="320"/>
      <c r="D222" s="320">
        <v>1</v>
      </c>
      <c r="E222" s="309" t="s">
        <v>403</v>
      </c>
      <c r="F222" s="309">
        <v>5.5</v>
      </c>
      <c r="G222" s="320"/>
    </row>
    <row r="223" spans="1:7" ht="16.5" x14ac:dyDescent="0.25">
      <c r="A223" s="309">
        <v>3775904</v>
      </c>
      <c r="B223" s="320"/>
      <c r="C223" s="320"/>
      <c r="D223" s="320">
        <v>1</v>
      </c>
      <c r="E223" s="309" t="s">
        <v>630</v>
      </c>
      <c r="F223" s="309">
        <v>22.7</v>
      </c>
      <c r="G223" s="320"/>
    </row>
    <row r="224" spans="1:7" ht="16.5" x14ac:dyDescent="0.25">
      <c r="A224" s="309" t="s">
        <v>544</v>
      </c>
      <c r="B224" s="320"/>
      <c r="C224" s="320"/>
      <c r="D224" s="320">
        <v>1</v>
      </c>
      <c r="E224" s="309" t="s">
        <v>365</v>
      </c>
      <c r="F224" s="309">
        <v>0</v>
      </c>
      <c r="G224" s="320"/>
    </row>
    <row r="225" spans="1:7" ht="16.5" x14ac:dyDescent="0.25">
      <c r="A225" s="309" t="s">
        <v>361</v>
      </c>
      <c r="B225" s="320"/>
      <c r="C225" s="320"/>
      <c r="D225" s="320">
        <v>1</v>
      </c>
      <c r="E225" s="309" t="s">
        <v>362</v>
      </c>
      <c r="F225" s="309">
        <v>6.29</v>
      </c>
      <c r="G225" s="320"/>
    </row>
    <row r="226" spans="1:7" ht="16.5" x14ac:dyDescent="0.25">
      <c r="A226" s="309">
        <v>3810686</v>
      </c>
      <c r="B226" s="320"/>
      <c r="C226" s="320"/>
      <c r="D226" s="320">
        <v>1</v>
      </c>
      <c r="E226" s="309" t="s">
        <v>545</v>
      </c>
      <c r="F226" s="309">
        <v>32.57</v>
      </c>
      <c r="G226" s="320"/>
    </row>
    <row r="227" spans="1:7" ht="16.5" x14ac:dyDescent="0.25">
      <c r="A227" s="309" t="s">
        <v>373</v>
      </c>
      <c r="B227" s="320"/>
      <c r="C227" s="320"/>
      <c r="D227" s="320">
        <v>1</v>
      </c>
      <c r="E227" s="309" t="s">
        <v>372</v>
      </c>
      <c r="F227" s="309">
        <v>0</v>
      </c>
      <c r="G227" s="320"/>
    </row>
    <row r="228" spans="1:7" ht="16.5" x14ac:dyDescent="0.25">
      <c r="A228" s="309" t="s">
        <v>546</v>
      </c>
      <c r="B228" s="320"/>
      <c r="C228" s="320"/>
      <c r="D228" s="320">
        <v>1</v>
      </c>
      <c r="E228" s="309" t="s">
        <v>506</v>
      </c>
      <c r="F228" s="309">
        <v>0</v>
      </c>
      <c r="G228" s="320"/>
    </row>
    <row r="229" spans="1:7" ht="16.5" x14ac:dyDescent="0.25">
      <c r="A229" s="309" t="s">
        <v>354</v>
      </c>
      <c r="B229" s="320"/>
      <c r="C229" s="320"/>
      <c r="D229" s="320">
        <v>1</v>
      </c>
      <c r="E229" s="309" t="s">
        <v>355</v>
      </c>
      <c r="F229" s="309">
        <v>0</v>
      </c>
      <c r="G229" s="320"/>
    </row>
    <row r="230" spans="1:7" ht="16.5" x14ac:dyDescent="0.25">
      <c r="A230" s="309" t="s">
        <v>631</v>
      </c>
      <c r="B230" s="320"/>
      <c r="C230" s="320"/>
      <c r="D230" s="320">
        <v>1</v>
      </c>
      <c r="E230" s="309" t="s">
        <v>617</v>
      </c>
      <c r="F230" s="309">
        <v>0</v>
      </c>
      <c r="G230" s="320"/>
    </row>
    <row r="231" spans="1:7" ht="16.5" x14ac:dyDescent="0.25">
      <c r="A231" s="309">
        <v>1219480</v>
      </c>
      <c r="B231" s="320"/>
      <c r="C231" s="320"/>
      <c r="D231" s="320">
        <v>1</v>
      </c>
      <c r="E231" s="309" t="s">
        <v>547</v>
      </c>
      <c r="F231" s="309">
        <v>3.86</v>
      </c>
      <c r="G231" s="320"/>
    </row>
    <row r="232" spans="1:7" ht="16.5" x14ac:dyDescent="0.25">
      <c r="A232" s="309" t="s">
        <v>404</v>
      </c>
      <c r="B232" s="320"/>
      <c r="C232" s="320"/>
      <c r="D232" s="320">
        <v>1</v>
      </c>
      <c r="E232" s="309" t="s">
        <v>394</v>
      </c>
      <c r="F232" s="309">
        <v>0</v>
      </c>
      <c r="G232" s="320"/>
    </row>
    <row r="233" spans="1:7" ht="16.5" x14ac:dyDescent="0.25">
      <c r="A233" s="309" t="s">
        <v>374</v>
      </c>
      <c r="B233" s="320"/>
      <c r="C233" s="320"/>
      <c r="D233" s="320">
        <v>1</v>
      </c>
      <c r="E233" s="309" t="s">
        <v>375</v>
      </c>
      <c r="F233" s="309">
        <v>0</v>
      </c>
      <c r="G233" s="320"/>
    </row>
    <row r="234" spans="1:7" ht="16.5" x14ac:dyDescent="0.25">
      <c r="A234" s="309">
        <v>1453211</v>
      </c>
      <c r="B234" s="320"/>
      <c r="C234" s="320"/>
      <c r="D234" s="320">
        <v>1</v>
      </c>
      <c r="E234" s="309" t="s">
        <v>548</v>
      </c>
      <c r="F234" s="309">
        <v>0</v>
      </c>
      <c r="G234" s="320"/>
    </row>
    <row r="235" spans="1:7" ht="16.5" x14ac:dyDescent="0.25">
      <c r="A235" s="309">
        <v>1214714</v>
      </c>
      <c r="B235" s="320"/>
      <c r="C235" s="320"/>
      <c r="D235" s="320">
        <v>1</v>
      </c>
      <c r="E235" s="309" t="s">
        <v>369</v>
      </c>
      <c r="F235" s="309">
        <v>0</v>
      </c>
      <c r="G235" s="320"/>
    </row>
    <row r="236" spans="1:7" ht="16.5" x14ac:dyDescent="0.25">
      <c r="A236" s="309">
        <v>1214712</v>
      </c>
      <c r="B236" s="320"/>
      <c r="C236" s="320"/>
      <c r="D236" s="320">
        <v>1</v>
      </c>
      <c r="E236" s="309" t="s">
        <v>386</v>
      </c>
      <c r="F236" s="309">
        <v>3.38</v>
      </c>
      <c r="G236" s="320"/>
    </row>
    <row r="237" spans="1:7" ht="16.5" x14ac:dyDescent="0.25">
      <c r="A237" s="309">
        <v>1214716</v>
      </c>
      <c r="B237" s="320"/>
      <c r="C237" s="320"/>
      <c r="D237" s="320">
        <v>1</v>
      </c>
      <c r="E237" s="309" t="s">
        <v>449</v>
      </c>
      <c r="F237" s="309">
        <v>2</v>
      </c>
      <c r="G237" s="320"/>
    </row>
    <row r="238" spans="1:7" ht="16.5" x14ac:dyDescent="0.25">
      <c r="A238" s="309">
        <v>1879372</v>
      </c>
      <c r="B238" s="320"/>
      <c r="C238" s="320"/>
      <c r="D238" s="320">
        <v>1</v>
      </c>
      <c r="E238" s="309" t="s">
        <v>549</v>
      </c>
      <c r="F238" s="309">
        <v>4.33</v>
      </c>
      <c r="G238" s="320"/>
    </row>
    <row r="239" spans="1:7" ht="16.5" x14ac:dyDescent="0.25">
      <c r="A239" s="309">
        <v>1341157</v>
      </c>
      <c r="B239" s="320"/>
      <c r="C239" s="320"/>
      <c r="D239" s="320">
        <v>1</v>
      </c>
      <c r="E239" s="309" t="s">
        <v>388</v>
      </c>
      <c r="F239" s="309">
        <v>2.21</v>
      </c>
      <c r="G239" s="320"/>
    </row>
    <row r="240" spans="1:7" ht="16.5" x14ac:dyDescent="0.25">
      <c r="A240" s="309" t="s">
        <v>550</v>
      </c>
      <c r="B240" s="320"/>
      <c r="C240" s="320"/>
      <c r="D240" s="320">
        <v>1</v>
      </c>
      <c r="E240" s="309" t="s">
        <v>484</v>
      </c>
      <c r="F240" s="309">
        <v>10.67</v>
      </c>
      <c r="G240" s="320"/>
    </row>
    <row r="241" spans="1:7" ht="16.5" x14ac:dyDescent="0.25">
      <c r="A241" s="309" t="s">
        <v>551</v>
      </c>
      <c r="B241" s="320"/>
      <c r="C241" s="320"/>
      <c r="D241" s="320">
        <v>1</v>
      </c>
      <c r="E241" s="309" t="s">
        <v>552</v>
      </c>
      <c r="F241" s="309">
        <v>6.96</v>
      </c>
      <c r="G241" s="320"/>
    </row>
    <row r="242" spans="1:7" ht="16.5" x14ac:dyDescent="0.25">
      <c r="A242" s="309" t="s">
        <v>553</v>
      </c>
      <c r="B242" s="320"/>
      <c r="C242" s="320"/>
      <c r="D242" s="320">
        <v>1</v>
      </c>
      <c r="E242" s="309" t="s">
        <v>459</v>
      </c>
      <c r="F242" s="309">
        <v>0</v>
      </c>
      <c r="G242" s="320"/>
    </row>
    <row r="243" spans="1:7" ht="16.5" x14ac:dyDescent="0.3">
      <c r="A243" s="321" t="s">
        <v>786</v>
      </c>
      <c r="B243" s="322"/>
      <c r="C243" s="322"/>
      <c r="D243" s="322">
        <v>621065</v>
      </c>
      <c r="E243" s="298"/>
      <c r="F243" s="298"/>
      <c r="G243" s="322"/>
    </row>
    <row r="244" spans="1:7" ht="16.5" x14ac:dyDescent="0.3">
      <c r="A244" s="321" t="s">
        <v>787</v>
      </c>
      <c r="B244" s="322"/>
      <c r="C244" s="322"/>
      <c r="D244" s="322">
        <v>7851.25</v>
      </c>
      <c r="E244" s="298"/>
      <c r="F244" s="298"/>
      <c r="G244" s="322"/>
    </row>
    <row r="245" spans="1:7" ht="16.5" x14ac:dyDescent="0.3">
      <c r="A245" s="329" t="s">
        <v>632</v>
      </c>
      <c r="B245" s="298"/>
      <c r="C245" s="298"/>
      <c r="D245" s="298"/>
      <c r="E245" s="298"/>
      <c r="F245" s="298"/>
      <c r="G245" s="298"/>
    </row>
    <row r="246" spans="1:7" ht="16.5" x14ac:dyDescent="0.3">
      <c r="A246" s="329" t="s">
        <v>633</v>
      </c>
      <c r="B246" s="298"/>
      <c r="C246" s="298"/>
      <c r="D246" s="298"/>
      <c r="E246" s="298"/>
      <c r="F246" s="298"/>
      <c r="G246" s="298"/>
    </row>
    <row r="247" spans="1:7" ht="16.5" x14ac:dyDescent="0.3">
      <c r="A247" s="329" t="s">
        <v>790</v>
      </c>
      <c r="B247" s="298"/>
      <c r="C247" s="298"/>
      <c r="D247" s="298"/>
      <c r="E247" s="298"/>
      <c r="F247" s="298"/>
      <c r="G247" s="298"/>
    </row>
    <row r="248" spans="1:7" ht="18" x14ac:dyDescent="0.3">
      <c r="A248" s="330" t="s">
        <v>288</v>
      </c>
      <c r="B248" s="298"/>
      <c r="C248" s="298"/>
      <c r="D248" s="298"/>
      <c r="E248" s="298"/>
      <c r="F248" s="298"/>
      <c r="G248" s="298"/>
    </row>
    <row r="249" spans="1:7" ht="16.5" x14ac:dyDescent="0.3">
      <c r="A249" s="297" t="s">
        <v>289</v>
      </c>
      <c r="B249" s="298"/>
      <c r="C249" s="298"/>
      <c r="D249" s="298"/>
      <c r="E249" s="298"/>
      <c r="F249" s="298"/>
      <c r="G249" s="298"/>
    </row>
    <row r="250" spans="1:7" ht="16.5" x14ac:dyDescent="0.3">
      <c r="A250" s="331">
        <v>612707</v>
      </c>
      <c r="B250" s="298"/>
      <c r="C250" s="298"/>
      <c r="D250" s="298"/>
      <c r="E250" s="298"/>
      <c r="F250" s="298"/>
      <c r="G250" s="298"/>
    </row>
    <row r="251" spans="1:7" ht="16.5" x14ac:dyDescent="0.3">
      <c r="A251" s="297" t="s">
        <v>290</v>
      </c>
      <c r="B251" s="298"/>
      <c r="C251" s="298"/>
      <c r="D251" s="298"/>
      <c r="E251" s="298"/>
      <c r="F251" s="298"/>
      <c r="G251" s="298"/>
    </row>
    <row r="252" spans="1:7" ht="16.5" x14ac:dyDescent="0.3">
      <c r="A252" s="331">
        <v>8358</v>
      </c>
      <c r="B252" s="298"/>
      <c r="C252" s="298"/>
      <c r="D252" s="298"/>
      <c r="E252" s="298"/>
      <c r="F252" s="298"/>
      <c r="G252" s="298"/>
    </row>
    <row r="253" spans="1:7" ht="16.5" x14ac:dyDescent="0.3">
      <c r="A253" s="297" t="s">
        <v>291</v>
      </c>
      <c r="B253" s="298"/>
      <c r="C253" s="298"/>
      <c r="D253" s="298"/>
      <c r="E253" s="298"/>
      <c r="F253" s="298"/>
      <c r="G253" s="298"/>
    </row>
    <row r="254" spans="1:7" ht="16.5" x14ac:dyDescent="0.3">
      <c r="A254" s="332">
        <v>0</v>
      </c>
      <c r="B254" s="298"/>
      <c r="C254" s="298"/>
      <c r="D254" s="298"/>
      <c r="E254" s="298"/>
      <c r="F254" s="298"/>
      <c r="G254" s="298"/>
    </row>
    <row r="255" spans="1:7" ht="16.5" x14ac:dyDescent="0.3">
      <c r="A255" s="297">
        <v>0</v>
      </c>
      <c r="B255" s="298"/>
      <c r="C255" s="298"/>
      <c r="D255" s="298"/>
      <c r="E255" s="298"/>
      <c r="F255" s="298"/>
      <c r="G255" s="298"/>
    </row>
    <row r="256" spans="1:7" ht="16.5" x14ac:dyDescent="0.3">
      <c r="A256" s="297" t="s">
        <v>292</v>
      </c>
      <c r="B256" s="298"/>
      <c r="C256" s="298"/>
      <c r="D256" s="298"/>
      <c r="E256" s="298"/>
      <c r="F256" s="298"/>
      <c r="G256" s="298"/>
    </row>
    <row r="257" spans="1:7" ht="16.5" x14ac:dyDescent="0.3">
      <c r="A257" s="332">
        <v>0.3</v>
      </c>
      <c r="B257" s="298"/>
      <c r="C257" s="298"/>
      <c r="D257" s="298"/>
      <c r="E257" s="298"/>
      <c r="F257" s="298"/>
      <c r="G257" s="298"/>
    </row>
    <row r="258" spans="1:7" ht="16.5" x14ac:dyDescent="0.3">
      <c r="A258" s="331">
        <v>186319.5</v>
      </c>
      <c r="B258" s="298"/>
      <c r="C258" s="298"/>
      <c r="D258" s="298"/>
      <c r="E258" s="298"/>
      <c r="F258" s="298"/>
      <c r="G258" s="298"/>
    </row>
    <row r="259" spans="1:7" ht="16.5" x14ac:dyDescent="0.3">
      <c r="A259" s="297" t="s">
        <v>293</v>
      </c>
      <c r="B259" s="298"/>
      <c r="C259" s="298"/>
      <c r="D259" s="298"/>
      <c r="E259" s="298"/>
      <c r="F259" s="298"/>
      <c r="G259" s="298"/>
    </row>
    <row r="260" spans="1:7" ht="16.5" x14ac:dyDescent="0.3">
      <c r="A260" s="331">
        <v>434745.5</v>
      </c>
      <c r="B260" s="298"/>
      <c r="C260" s="298"/>
      <c r="D260" s="298"/>
      <c r="E260" s="298"/>
      <c r="F260" s="298"/>
      <c r="G260" s="298"/>
    </row>
    <row r="261" spans="1:7" ht="18" x14ac:dyDescent="0.3">
      <c r="A261" s="330" t="s">
        <v>294</v>
      </c>
      <c r="B261" s="298"/>
      <c r="C261" s="298"/>
      <c r="D261" s="298"/>
      <c r="E261" s="298"/>
      <c r="F261" s="298"/>
      <c r="G261" s="298"/>
    </row>
    <row r="262" spans="1:7" ht="16.5" x14ac:dyDescent="0.25">
      <c r="A262" s="333" t="s">
        <v>366</v>
      </c>
      <c r="B262" s="333"/>
      <c r="C262" s="333"/>
      <c r="D262" s="333" t="s">
        <v>295</v>
      </c>
      <c r="E262" s="333" t="s">
        <v>367</v>
      </c>
      <c r="F262" s="333">
        <v>1</v>
      </c>
      <c r="G262" s="333"/>
    </row>
    <row r="263" spans="1:7" ht="16.5" x14ac:dyDescent="0.3">
      <c r="A263" s="297" t="s">
        <v>296</v>
      </c>
      <c r="B263" s="298"/>
      <c r="C263" s="298"/>
      <c r="D263" s="298"/>
      <c r="E263" s="298"/>
      <c r="F263" s="298"/>
      <c r="G263" s="298"/>
    </row>
    <row r="264" spans="1:7" ht="16.5" x14ac:dyDescent="0.3">
      <c r="A264" s="331">
        <v>442596.75</v>
      </c>
      <c r="B264" s="298"/>
      <c r="C264" s="298"/>
      <c r="D264" s="298"/>
      <c r="E264" s="298"/>
      <c r="F264" s="298"/>
      <c r="G264" s="298"/>
    </row>
    <row r="265" spans="1:7" ht="16.5" x14ac:dyDescent="0.3">
      <c r="A265" s="297" t="s">
        <v>297</v>
      </c>
      <c r="B265" s="298"/>
      <c r="C265" s="298"/>
      <c r="D265" s="298"/>
      <c r="E265" s="298"/>
      <c r="F265" s="298"/>
      <c r="G265" s="298"/>
    </row>
    <row r="266" spans="1:7" ht="16.5" x14ac:dyDescent="0.3">
      <c r="A266" s="297">
        <v>0</v>
      </c>
      <c r="B266" s="298"/>
      <c r="C266" s="298"/>
      <c r="D266" s="298"/>
      <c r="E266" s="298"/>
      <c r="F266" s="298"/>
      <c r="G266" s="298"/>
    </row>
    <row r="267" spans="1:7" ht="16.5" x14ac:dyDescent="0.3">
      <c r="A267" s="297" t="s">
        <v>298</v>
      </c>
      <c r="B267" s="298"/>
      <c r="C267" s="298"/>
      <c r="D267" s="298"/>
      <c r="E267" s="298"/>
      <c r="F267" s="298"/>
      <c r="G267" s="298"/>
    </row>
    <row r="268" spans="1:7" ht="16.5" x14ac:dyDescent="0.3">
      <c r="A268" s="297">
        <v>0</v>
      </c>
      <c r="B268" s="298"/>
      <c r="C268" s="298"/>
      <c r="D268" s="298"/>
      <c r="E268" s="298"/>
      <c r="F268" s="298"/>
      <c r="G268" s="298"/>
    </row>
    <row r="269" spans="1:7" ht="16.5" x14ac:dyDescent="0.3">
      <c r="A269" s="297" t="s">
        <v>299</v>
      </c>
      <c r="B269" s="298"/>
      <c r="C269" s="298"/>
      <c r="D269" s="298"/>
      <c r="E269" s="298"/>
      <c r="F269" s="298"/>
      <c r="G269" s="298"/>
    </row>
    <row r="270" spans="1:7" ht="16.5" x14ac:dyDescent="0.3">
      <c r="A270" s="332">
        <v>0</v>
      </c>
      <c r="B270" s="298"/>
      <c r="C270" s="298"/>
      <c r="D270" s="298"/>
      <c r="E270" s="298"/>
      <c r="F270" s="298"/>
      <c r="G270" s="298"/>
    </row>
    <row r="271" spans="1:7" ht="16.5" x14ac:dyDescent="0.3">
      <c r="A271" s="297">
        <v>0</v>
      </c>
      <c r="B271" s="298"/>
      <c r="C271" s="298"/>
      <c r="D271" s="298"/>
      <c r="E271" s="298"/>
      <c r="F271" s="298"/>
      <c r="G271" s="298"/>
    </row>
    <row r="272" spans="1:7" ht="16.5" x14ac:dyDescent="0.3">
      <c r="A272" s="297" t="s">
        <v>300</v>
      </c>
      <c r="B272" s="298"/>
      <c r="C272" s="298"/>
      <c r="D272" s="298"/>
      <c r="E272" s="298"/>
      <c r="F272" s="298"/>
      <c r="G272" s="298"/>
    </row>
    <row r="273" spans="1:7" ht="16.5" x14ac:dyDescent="0.3">
      <c r="A273" s="332">
        <v>0</v>
      </c>
      <c r="B273" s="298"/>
      <c r="C273" s="298"/>
      <c r="D273" s="298"/>
      <c r="E273" s="298"/>
      <c r="F273" s="298"/>
      <c r="G273" s="298"/>
    </row>
    <row r="274" spans="1:7" ht="16.5" x14ac:dyDescent="0.3">
      <c r="A274" s="297">
        <v>0</v>
      </c>
      <c r="B274" s="298"/>
      <c r="C274" s="298"/>
      <c r="D274" s="298"/>
      <c r="E274" s="298"/>
      <c r="F274" s="298"/>
      <c r="G274" s="298"/>
    </row>
    <row r="275" spans="1:7" ht="16.5" x14ac:dyDescent="0.3">
      <c r="A275" s="334" t="s">
        <v>301</v>
      </c>
      <c r="B275" s="298"/>
      <c r="C275" s="298"/>
      <c r="D275" s="298"/>
      <c r="E275" s="298"/>
      <c r="F275" s="298"/>
      <c r="G275" s="298"/>
    </row>
    <row r="276" spans="1:7" ht="16.5" x14ac:dyDescent="0.3">
      <c r="A276" s="335"/>
      <c r="B276" s="298"/>
      <c r="C276" s="298"/>
      <c r="D276" s="298"/>
      <c r="E276" s="298"/>
      <c r="F276" s="298"/>
      <c r="G276" s="298"/>
    </row>
    <row r="277" spans="1:7" ht="16.5" x14ac:dyDescent="0.3">
      <c r="A277" s="334" t="s">
        <v>302</v>
      </c>
      <c r="B277" s="298"/>
      <c r="C277" s="298"/>
      <c r="D277" s="298"/>
      <c r="E277" s="298"/>
      <c r="F277" s="298"/>
      <c r="G277" s="298"/>
    </row>
    <row r="278" spans="1:7" ht="16.5" x14ac:dyDescent="0.3">
      <c r="A278" s="297" t="s">
        <v>303</v>
      </c>
      <c r="B278" s="298"/>
      <c r="C278" s="298"/>
      <c r="D278" s="298"/>
      <c r="E278" s="298"/>
      <c r="F278" s="298"/>
      <c r="G278" s="298"/>
    </row>
    <row r="279" spans="1:7" ht="16.5" x14ac:dyDescent="0.3">
      <c r="A279" s="333" t="s">
        <v>304</v>
      </c>
      <c r="B279" s="298"/>
      <c r="C279" s="298"/>
      <c r="D279" s="298"/>
      <c r="E279" s="298"/>
      <c r="F279" s="298"/>
      <c r="G279" s="298"/>
    </row>
    <row r="280" spans="1:7" ht="16.5" x14ac:dyDescent="0.3">
      <c r="A280" s="297" t="s">
        <v>305</v>
      </c>
      <c r="B280" s="298"/>
      <c r="C280" s="298"/>
      <c r="D280" s="298"/>
      <c r="E280" s="298"/>
      <c r="F280" s="298"/>
      <c r="G280" s="298"/>
    </row>
    <row r="281" spans="1:7" ht="16.5" x14ac:dyDescent="0.3">
      <c r="A281" s="297">
        <v>0</v>
      </c>
      <c r="B281" s="298"/>
      <c r="C281" s="298"/>
      <c r="D281" s="298"/>
      <c r="E281" s="298"/>
      <c r="F281" s="298"/>
      <c r="G281" s="298"/>
    </row>
    <row r="282" spans="1:7" ht="16.5" x14ac:dyDescent="0.3">
      <c r="A282" s="297" t="s">
        <v>306</v>
      </c>
      <c r="B282" s="298"/>
      <c r="C282" s="298"/>
      <c r="D282" s="298"/>
      <c r="E282" s="298"/>
      <c r="F282" s="298"/>
      <c r="G282" s="298"/>
    </row>
    <row r="283" spans="1:7" ht="16.5" x14ac:dyDescent="0.3">
      <c r="A283" s="331">
        <v>434745.5</v>
      </c>
      <c r="B283" s="298"/>
      <c r="C283" s="298"/>
      <c r="D283" s="298"/>
      <c r="E283" s="298"/>
      <c r="F283" s="298"/>
      <c r="G283" s="298"/>
    </row>
    <row r="284" spans="1:7" ht="16.5" x14ac:dyDescent="0.3">
      <c r="A284" s="297" t="s">
        <v>307</v>
      </c>
      <c r="B284" s="298"/>
      <c r="C284" s="298"/>
      <c r="D284" s="298"/>
      <c r="E284" s="298"/>
      <c r="F284" s="298"/>
      <c r="G284" s="298"/>
    </row>
    <row r="285" spans="1:7" ht="16.5" x14ac:dyDescent="0.3">
      <c r="A285" s="331">
        <v>7851.25</v>
      </c>
      <c r="B285" s="298"/>
      <c r="C285" s="298"/>
      <c r="D285" s="298"/>
      <c r="E285" s="298"/>
      <c r="F285" s="298"/>
      <c r="G285" s="298"/>
    </row>
    <row r="286" spans="1:7" ht="16.5" x14ac:dyDescent="0.3">
      <c r="A286" s="297" t="s">
        <v>308</v>
      </c>
      <c r="B286" s="298"/>
      <c r="C286" s="298"/>
      <c r="D286" s="298"/>
      <c r="E286" s="298"/>
      <c r="F286" s="298"/>
      <c r="G286" s="298"/>
    </row>
    <row r="287" spans="1:7" ht="16.5" x14ac:dyDescent="0.3">
      <c r="A287" s="297" t="s">
        <v>309</v>
      </c>
      <c r="B287" s="298"/>
      <c r="C287" s="298"/>
      <c r="D287" s="298"/>
      <c r="E287" s="298"/>
      <c r="F287" s="298"/>
      <c r="G287" s="298"/>
    </row>
    <row r="288" spans="1:7" ht="16.5" x14ac:dyDescent="0.3">
      <c r="A288" s="297" t="s">
        <v>310</v>
      </c>
      <c r="B288" s="298"/>
      <c r="C288" s="298"/>
      <c r="D288" s="298"/>
      <c r="E288" s="298"/>
      <c r="F288" s="298"/>
      <c r="G288" s="298"/>
    </row>
    <row r="289" spans="1:7" ht="16.5" x14ac:dyDescent="0.3">
      <c r="A289" s="297">
        <v>0</v>
      </c>
      <c r="B289" s="298"/>
      <c r="C289" s="298"/>
      <c r="D289" s="298"/>
      <c r="E289" s="298"/>
      <c r="F289" s="298"/>
      <c r="G289" s="298"/>
    </row>
    <row r="290" spans="1:7" ht="16.5" x14ac:dyDescent="0.3">
      <c r="A290" s="297" t="s">
        <v>311</v>
      </c>
      <c r="B290" s="298"/>
      <c r="C290" s="298"/>
      <c r="D290" s="298"/>
      <c r="E290" s="298"/>
      <c r="F290" s="298"/>
      <c r="G290" s="298"/>
    </row>
    <row r="291" spans="1:7" ht="16.5" x14ac:dyDescent="0.3">
      <c r="A291" s="297">
        <v>0</v>
      </c>
      <c r="B291" s="298"/>
      <c r="C291" s="298"/>
      <c r="D291" s="298"/>
      <c r="E291" s="298"/>
      <c r="F291" s="298"/>
      <c r="G291" s="298"/>
    </row>
    <row r="292" spans="1:7" ht="16.5" x14ac:dyDescent="0.3">
      <c r="A292" s="297" t="s">
        <v>312</v>
      </c>
      <c r="B292" s="298"/>
      <c r="C292" s="298"/>
      <c r="D292" s="298"/>
      <c r="E292" s="298"/>
      <c r="F292" s="298"/>
      <c r="G292" s="298"/>
    </row>
    <row r="293" spans="1:7" ht="16.5" x14ac:dyDescent="0.3">
      <c r="A293" s="297">
        <v>0</v>
      </c>
      <c r="B293" s="298"/>
      <c r="C293" s="298"/>
      <c r="D293" s="298"/>
      <c r="E293" s="298"/>
      <c r="F293" s="298"/>
      <c r="G293" s="298"/>
    </row>
    <row r="294" spans="1:7" ht="16.5" x14ac:dyDescent="0.3">
      <c r="A294" s="297" t="s">
        <v>313</v>
      </c>
      <c r="B294" s="298"/>
      <c r="C294" s="298"/>
      <c r="D294" s="298"/>
      <c r="E294" s="298"/>
      <c r="F294" s="298"/>
      <c r="G294" s="298"/>
    </row>
    <row r="295" spans="1:7" ht="16.5" x14ac:dyDescent="0.3">
      <c r="A295" s="297">
        <v>0</v>
      </c>
      <c r="B295" s="298"/>
      <c r="C295" s="298"/>
      <c r="D295" s="298"/>
      <c r="E295" s="298"/>
      <c r="F295" s="298"/>
      <c r="G295" s="298"/>
    </row>
    <row r="296" spans="1:7" ht="16.5" x14ac:dyDescent="0.3">
      <c r="A296" s="297" t="s">
        <v>376</v>
      </c>
      <c r="B296" s="298"/>
      <c r="C296" s="298"/>
      <c r="D296" s="298"/>
      <c r="E296" s="298"/>
      <c r="F296" s="298"/>
      <c r="G296" s="298"/>
    </row>
    <row r="297" spans="1:7" ht="16.5" x14ac:dyDescent="0.3">
      <c r="A297" s="297">
        <v>0</v>
      </c>
      <c r="B297" s="298"/>
      <c r="C297" s="298"/>
      <c r="D297" s="298"/>
      <c r="E297" s="298"/>
      <c r="F297" s="298"/>
      <c r="G297" s="298"/>
    </row>
    <row r="298" spans="1:7" ht="16.5" x14ac:dyDescent="0.3">
      <c r="A298" s="297" t="s">
        <v>554</v>
      </c>
      <c r="B298" s="298"/>
      <c r="C298" s="298"/>
      <c r="D298" s="298"/>
      <c r="E298" s="298"/>
      <c r="F298" s="298"/>
      <c r="G298" s="298"/>
    </row>
    <row r="299" spans="1:7" ht="16.5" x14ac:dyDescent="0.3">
      <c r="A299" s="297">
        <v>0</v>
      </c>
      <c r="B299" s="298"/>
      <c r="C299" s="298"/>
      <c r="D299" s="298"/>
      <c r="E299" s="298"/>
      <c r="F299" s="298"/>
      <c r="G299" s="298"/>
    </row>
    <row r="300" spans="1:7" ht="16.5" x14ac:dyDescent="0.3">
      <c r="A300" s="334" t="s">
        <v>314</v>
      </c>
      <c r="B300" s="298"/>
      <c r="C300" s="298"/>
      <c r="D300" s="298"/>
      <c r="E300" s="298"/>
      <c r="F300" s="298"/>
      <c r="G300" s="298"/>
    </row>
    <row r="301" spans="1:7" ht="16.5" x14ac:dyDescent="0.3">
      <c r="A301" s="297" t="s">
        <v>788</v>
      </c>
      <c r="B301" s="298"/>
      <c r="C301" s="298"/>
      <c r="D301" s="298"/>
      <c r="E301" s="298"/>
      <c r="F301" s="298"/>
      <c r="G301" s="298"/>
    </row>
    <row r="302" spans="1:7" ht="16.5" x14ac:dyDescent="0.3">
      <c r="A302" s="333" t="s">
        <v>315</v>
      </c>
      <c r="B302" s="298"/>
      <c r="C302" s="298"/>
      <c r="D302" s="298"/>
      <c r="E302" s="298"/>
      <c r="F302" s="298"/>
      <c r="G302" s="298"/>
    </row>
    <row r="303" spans="1:7" ht="16.5" x14ac:dyDescent="0.3">
      <c r="A303" s="297" t="s">
        <v>316</v>
      </c>
      <c r="B303" s="298"/>
      <c r="C303" s="298"/>
      <c r="D303" s="298"/>
      <c r="E303" s="298"/>
      <c r="F303" s="298"/>
      <c r="G303" s="298"/>
    </row>
    <row r="304" spans="1:7" ht="16.5" x14ac:dyDescent="0.3">
      <c r="A304" s="297">
        <v>0</v>
      </c>
      <c r="B304" s="298"/>
      <c r="C304" s="298"/>
      <c r="D304" s="298"/>
      <c r="E304" s="298"/>
      <c r="F304" s="298"/>
      <c r="G304" s="298"/>
    </row>
    <row r="305" spans="1:7" ht="16.5" x14ac:dyDescent="0.3">
      <c r="A305" s="297" t="s">
        <v>317</v>
      </c>
      <c r="B305" s="298"/>
      <c r="C305" s="298"/>
      <c r="D305" s="298"/>
      <c r="E305" s="298"/>
      <c r="F305" s="298"/>
      <c r="G305" s="298"/>
    </row>
    <row r="306" spans="1:7" ht="16.5" x14ac:dyDescent="0.3">
      <c r="A306" s="333" t="s">
        <v>318</v>
      </c>
      <c r="B306" s="298"/>
      <c r="C306" s="298"/>
      <c r="D306" s="298"/>
      <c r="E306" s="298"/>
      <c r="F306" s="298"/>
      <c r="G306" s="298"/>
    </row>
    <row r="307" spans="1:7" ht="16.5" x14ac:dyDescent="0.3">
      <c r="A307" s="297" t="s">
        <v>319</v>
      </c>
      <c r="B307" s="298"/>
      <c r="C307" s="298"/>
      <c r="D307" s="298"/>
      <c r="E307" s="298"/>
      <c r="F307" s="298"/>
      <c r="G307" s="298"/>
    </row>
    <row r="308" spans="1:7" ht="16.5" x14ac:dyDescent="0.3">
      <c r="A308" s="297">
        <v>0</v>
      </c>
      <c r="B308" s="298"/>
      <c r="C308" s="298"/>
      <c r="D308" s="298"/>
      <c r="E308" s="298"/>
      <c r="F308" s="298"/>
      <c r="G308" s="298"/>
    </row>
    <row r="309" spans="1:7" ht="16.5" x14ac:dyDescent="0.3">
      <c r="A309" s="297" t="s">
        <v>320</v>
      </c>
      <c r="B309" s="298"/>
      <c r="C309" s="298"/>
      <c r="D309" s="298"/>
      <c r="E309" s="298"/>
      <c r="F309" s="298"/>
      <c r="G309" s="298"/>
    </row>
    <row r="310" spans="1:7" ht="16.5" x14ac:dyDescent="0.3">
      <c r="A310" s="297">
        <v>0</v>
      </c>
      <c r="B310" s="298"/>
      <c r="C310" s="298"/>
      <c r="D310" s="298"/>
      <c r="E310" s="298"/>
      <c r="F310" s="298"/>
      <c r="G310" s="298"/>
    </row>
    <row r="311" spans="1:7" ht="16.5" x14ac:dyDescent="0.3">
      <c r="A311" s="297" t="s">
        <v>321</v>
      </c>
      <c r="B311" s="298"/>
      <c r="C311" s="298"/>
      <c r="D311" s="298"/>
      <c r="E311" s="298"/>
      <c r="F311" s="298"/>
      <c r="G311" s="298"/>
    </row>
    <row r="312" spans="1:7" ht="16.5" x14ac:dyDescent="0.3">
      <c r="A312" s="297" t="s">
        <v>789</v>
      </c>
      <c r="B312" s="298"/>
      <c r="C312" s="298"/>
      <c r="D312" s="298"/>
      <c r="E312" s="298"/>
      <c r="F312" s="298"/>
      <c r="G312" s="298"/>
    </row>
    <row r="313" spans="1:7" ht="16.5" x14ac:dyDescent="0.3">
      <c r="A313" s="297" t="s">
        <v>323</v>
      </c>
      <c r="B313" s="298"/>
      <c r="C313" s="298"/>
      <c r="D313" s="298"/>
      <c r="E313" s="298"/>
      <c r="F313" s="298"/>
      <c r="G313" s="298"/>
    </row>
    <row r="314" spans="1:7" ht="16.5" x14ac:dyDescent="0.3">
      <c r="A314" s="297" t="s">
        <v>322</v>
      </c>
      <c r="B314" s="298"/>
      <c r="C314" s="298"/>
      <c r="D314" s="298"/>
      <c r="E314" s="298"/>
      <c r="F314" s="298"/>
      <c r="G314" s="298"/>
    </row>
    <row r="315" spans="1:7" ht="16.5" x14ac:dyDescent="0.3">
      <c r="A315" s="297" t="s">
        <v>324</v>
      </c>
      <c r="B315" s="298"/>
      <c r="C315" s="298"/>
      <c r="D315" s="298"/>
      <c r="E315" s="298"/>
      <c r="F315" s="298"/>
      <c r="G315" s="298"/>
    </row>
    <row r="316" spans="1:7" ht="16.5" x14ac:dyDescent="0.3">
      <c r="A316" s="297" t="s">
        <v>789</v>
      </c>
      <c r="B316" s="298"/>
      <c r="C316" s="298"/>
      <c r="D316" s="298"/>
      <c r="E316" s="298"/>
      <c r="F316" s="298"/>
      <c r="G316" s="298"/>
    </row>
    <row r="317" spans="1:7" ht="16.5" x14ac:dyDescent="0.3">
      <c r="A317" s="297" t="s">
        <v>325</v>
      </c>
      <c r="B317" s="298"/>
      <c r="C317" s="298"/>
      <c r="D317" s="298"/>
      <c r="E317" s="298"/>
      <c r="F317" s="298"/>
      <c r="G317" s="298"/>
    </row>
    <row r="318" spans="1:7" ht="16.5" x14ac:dyDescent="0.3">
      <c r="A318" s="331">
        <v>442596.75</v>
      </c>
      <c r="B318" s="298"/>
      <c r="C318" s="298"/>
      <c r="D318" s="298"/>
      <c r="E318" s="298"/>
      <c r="F318" s="298"/>
      <c r="G318" s="298"/>
    </row>
    <row r="319" spans="1:7" ht="16.5" x14ac:dyDescent="0.3">
      <c r="A319" s="297" t="s">
        <v>326</v>
      </c>
      <c r="B319" s="298"/>
      <c r="C319" s="298"/>
      <c r="D319" s="298"/>
      <c r="E319" s="298"/>
      <c r="F319" s="298"/>
      <c r="G319" s="298"/>
    </row>
    <row r="320" spans="1:7" ht="16.5" x14ac:dyDescent="0.3">
      <c r="A320" s="297">
        <v>0</v>
      </c>
      <c r="B320" s="298"/>
      <c r="C320" s="298"/>
      <c r="D320" s="298"/>
      <c r="E320" s="298"/>
      <c r="F320" s="298"/>
      <c r="G320" s="298"/>
    </row>
    <row r="321" spans="1:7" ht="16.5" x14ac:dyDescent="0.3">
      <c r="A321" s="297" t="s">
        <v>327</v>
      </c>
      <c r="B321" s="298"/>
      <c r="C321" s="298"/>
      <c r="D321" s="298"/>
      <c r="E321" s="298"/>
      <c r="F321" s="298"/>
      <c r="G321" s="298"/>
    </row>
    <row r="322" spans="1:7" ht="16.5" x14ac:dyDescent="0.3">
      <c r="A322" s="331">
        <v>442596.75</v>
      </c>
      <c r="B322" s="298"/>
      <c r="C322" s="298"/>
      <c r="D322" s="298"/>
      <c r="E322" s="298"/>
      <c r="F322" s="298"/>
      <c r="G322" s="298"/>
    </row>
    <row r="323" spans="1:7" ht="16.5" x14ac:dyDescent="0.3">
      <c r="A323" s="297" t="s">
        <v>328</v>
      </c>
      <c r="B323" s="298"/>
      <c r="C323" s="298"/>
      <c r="D323" s="298"/>
      <c r="E323" s="298"/>
      <c r="F323" s="298"/>
      <c r="G323" s="298"/>
    </row>
    <row r="324" spans="1:7" ht="16.5" x14ac:dyDescent="0.3">
      <c r="A324" s="332">
        <v>0.1</v>
      </c>
      <c r="B324" s="298"/>
      <c r="C324" s="298"/>
      <c r="D324" s="298"/>
      <c r="E324" s="298"/>
      <c r="F324" s="298"/>
      <c r="G324" s="298"/>
    </row>
    <row r="325" spans="1:7" ht="16.5" x14ac:dyDescent="0.3">
      <c r="A325" s="297" t="s">
        <v>329</v>
      </c>
      <c r="B325" s="298"/>
      <c r="C325" s="298"/>
      <c r="D325" s="298"/>
      <c r="E325" s="298"/>
      <c r="F325" s="298"/>
      <c r="G325" s="298"/>
    </row>
    <row r="326" spans="1:7" ht="16.5" x14ac:dyDescent="0.3">
      <c r="A326" s="297">
        <v>1</v>
      </c>
      <c r="B326" s="298"/>
      <c r="C326" s="298"/>
      <c r="D326" s="298"/>
      <c r="E326" s="298"/>
      <c r="F326" s="298"/>
      <c r="G326" s="298"/>
    </row>
    <row r="327" spans="1:7" ht="16.5" x14ac:dyDescent="0.3">
      <c r="A327" s="297" t="s">
        <v>330</v>
      </c>
      <c r="B327" s="298"/>
      <c r="C327" s="298"/>
      <c r="D327" s="298"/>
      <c r="E327" s="298"/>
      <c r="F327" s="298"/>
      <c r="G327" s="298"/>
    </row>
    <row r="328" spans="1:7" ht="16.5" x14ac:dyDescent="0.3">
      <c r="A328" s="331">
        <v>491774.17</v>
      </c>
      <c r="B328" s="298"/>
      <c r="C328" s="298"/>
      <c r="D328" s="298"/>
      <c r="E328" s="298"/>
      <c r="F328" s="298"/>
      <c r="G328" s="298"/>
    </row>
    <row r="329" spans="1:7" ht="16.5" x14ac:dyDescent="0.3">
      <c r="A329" s="297" t="s">
        <v>331</v>
      </c>
      <c r="B329" s="298"/>
      <c r="C329" s="298"/>
      <c r="D329" s="298"/>
      <c r="E329" s="298"/>
      <c r="F329" s="298"/>
      <c r="G329" s="298"/>
    </row>
    <row r="330" spans="1:7" ht="16.5" x14ac:dyDescent="0.3">
      <c r="A330" s="297" t="s">
        <v>332</v>
      </c>
      <c r="B330" s="298"/>
      <c r="C330" s="298"/>
      <c r="D330" s="298"/>
      <c r="E330" s="298"/>
      <c r="F330" s="298"/>
      <c r="G330" s="298"/>
    </row>
    <row r="331" spans="1:7" ht="16.5" x14ac:dyDescent="0.3">
      <c r="A331" s="297" t="s">
        <v>333</v>
      </c>
      <c r="B331" s="298"/>
      <c r="C331" s="298"/>
      <c r="D331" s="298"/>
      <c r="E331" s="298"/>
      <c r="F331" s="298"/>
      <c r="G331" s="298"/>
    </row>
    <row r="332" spans="1:7" ht="16.5" x14ac:dyDescent="0.3">
      <c r="A332" s="331">
        <v>491774.17</v>
      </c>
      <c r="B332" s="298"/>
      <c r="C332" s="298"/>
      <c r="D332" s="298"/>
      <c r="E332" s="298"/>
      <c r="F332" s="298"/>
      <c r="G332" s="298"/>
    </row>
    <row r="333" spans="1:7" ht="16.5" x14ac:dyDescent="0.3">
      <c r="A333" s="297" t="s">
        <v>334</v>
      </c>
      <c r="B333" s="298"/>
      <c r="C333" s="298"/>
      <c r="D333" s="298"/>
      <c r="E333" s="298"/>
      <c r="F333" s="298"/>
      <c r="G333" s="298"/>
    </row>
    <row r="334" spans="1:7" ht="16.5" x14ac:dyDescent="0.3">
      <c r="A334" s="331">
        <v>49177.42</v>
      </c>
      <c r="B334" s="298"/>
      <c r="C334" s="298"/>
      <c r="D334" s="298"/>
      <c r="E334" s="298"/>
      <c r="F334" s="298"/>
      <c r="G334" s="298"/>
    </row>
    <row r="335" spans="1:7" ht="16.5" x14ac:dyDescent="0.3">
      <c r="A335" s="297" t="s">
        <v>335</v>
      </c>
      <c r="B335" s="298"/>
      <c r="C335" s="298"/>
      <c r="D335" s="298"/>
      <c r="E335" s="298"/>
      <c r="F335" s="298"/>
      <c r="G335" s="298"/>
    </row>
    <row r="336" spans="1:7" ht="16.5" x14ac:dyDescent="0.3">
      <c r="A336" s="332">
        <v>0.1</v>
      </c>
      <c r="B336" s="298"/>
      <c r="C336" s="298"/>
      <c r="D336" s="298"/>
      <c r="E336" s="298"/>
      <c r="F336" s="298"/>
      <c r="G336" s="29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2"/>
  <sheetViews>
    <sheetView zoomScaleNormal="100" workbookViewId="0"/>
  </sheetViews>
  <sheetFormatPr defaultRowHeight="12.75" x14ac:dyDescent="0.2"/>
  <cols>
    <col min="1" max="1" width="2.42578125" style="52" customWidth="1"/>
    <col min="2" max="4" width="9.140625" style="52"/>
    <col min="5" max="5" width="12.85546875" style="52" customWidth="1"/>
    <col min="6" max="16384" width="9.140625" style="52"/>
  </cols>
  <sheetData>
    <row r="1" spans="1:8" s="260" customFormat="1" ht="23.25" x14ac:dyDescent="0.35">
      <c r="A1" s="258" t="s">
        <v>646</v>
      </c>
      <c r="B1" s="259"/>
      <c r="C1" s="259"/>
      <c r="D1" s="259"/>
      <c r="E1" s="259"/>
      <c r="F1" s="259"/>
      <c r="G1" s="259"/>
      <c r="H1" s="259"/>
    </row>
    <row r="2" spans="1:8" x14ac:dyDescent="0.2">
      <c r="A2" s="236"/>
      <c r="B2" s="236"/>
      <c r="C2" s="236"/>
      <c r="D2" s="236"/>
      <c r="E2" s="236"/>
      <c r="F2" s="236"/>
      <c r="G2" s="236"/>
      <c r="H2" s="236"/>
    </row>
    <row r="3" spans="1:8" s="238" customFormat="1" ht="15" x14ac:dyDescent="0.2">
      <c r="A3" s="261" t="s">
        <v>336</v>
      </c>
      <c r="B3" s="237"/>
      <c r="C3" s="237"/>
      <c r="D3" s="237"/>
      <c r="E3" s="237"/>
      <c r="F3" s="237"/>
      <c r="G3" s="237"/>
      <c r="H3" s="237"/>
    </row>
    <row r="4" spans="1:8" ht="15" x14ac:dyDescent="0.2">
      <c r="A4" s="257" t="s">
        <v>561</v>
      </c>
      <c r="B4" s="236"/>
      <c r="C4" s="236"/>
      <c r="D4" s="236"/>
      <c r="E4" s="236"/>
      <c r="F4" s="236"/>
      <c r="G4" s="236"/>
      <c r="H4" s="236"/>
    </row>
    <row r="5" spans="1:8" ht="15" x14ac:dyDescent="0.2">
      <c r="A5" s="257"/>
      <c r="B5" s="236"/>
      <c r="C5" s="236"/>
      <c r="D5" s="236"/>
      <c r="E5" s="236"/>
      <c r="F5" s="236"/>
      <c r="G5" s="236"/>
      <c r="H5" s="236"/>
    </row>
    <row r="6" spans="1:8" s="238" customFormat="1" ht="15" x14ac:dyDescent="0.2">
      <c r="A6" s="261" t="s">
        <v>562</v>
      </c>
      <c r="B6" s="237"/>
      <c r="C6" s="237"/>
      <c r="D6" s="237"/>
      <c r="E6" s="237"/>
      <c r="F6" s="237"/>
      <c r="G6" s="237"/>
      <c r="H6" s="237"/>
    </row>
    <row r="7" spans="1:8" ht="15" x14ac:dyDescent="0.2">
      <c r="A7" s="257" t="s">
        <v>563</v>
      </c>
      <c r="B7" s="237"/>
      <c r="C7" s="237"/>
      <c r="D7" s="237"/>
      <c r="E7" s="237"/>
      <c r="F7" s="236"/>
      <c r="G7" s="236"/>
      <c r="H7" s="236"/>
    </row>
    <row r="8" spans="1:8" ht="15" x14ac:dyDescent="0.2">
      <c r="A8" s="257"/>
      <c r="B8" s="237"/>
      <c r="C8" s="237"/>
      <c r="D8" s="237"/>
      <c r="E8" s="237"/>
      <c r="F8" s="236"/>
      <c r="G8" s="236"/>
      <c r="H8" s="236"/>
    </row>
    <row r="9" spans="1:8" s="238" customFormat="1" ht="15" x14ac:dyDescent="0.2">
      <c r="A9" s="261" t="s">
        <v>409</v>
      </c>
      <c r="B9" s="237"/>
      <c r="C9" s="237"/>
      <c r="D9" s="237"/>
      <c r="E9" s="237"/>
      <c r="F9" s="237"/>
      <c r="G9" s="237"/>
      <c r="H9" s="237"/>
    </row>
    <row r="10" spans="1:8" s="238" customFormat="1" ht="15" x14ac:dyDescent="0.2">
      <c r="A10" s="257" t="s">
        <v>565</v>
      </c>
      <c r="B10" s="237"/>
      <c r="C10" s="237"/>
      <c r="D10" s="237"/>
      <c r="E10" s="237"/>
      <c r="F10" s="237"/>
      <c r="G10" s="237"/>
      <c r="H10" s="237"/>
    </row>
    <row r="11" spans="1:8" s="238" customFormat="1" ht="15" x14ac:dyDescent="0.2">
      <c r="A11" s="257" t="s">
        <v>564</v>
      </c>
      <c r="B11" s="237"/>
      <c r="C11" s="237"/>
      <c r="D11" s="237"/>
      <c r="E11" s="237"/>
      <c r="F11" s="237"/>
      <c r="G11" s="237"/>
      <c r="H11" s="237"/>
    </row>
    <row r="12" spans="1:8" ht="15" x14ac:dyDescent="0.2">
      <c r="A12" s="257" t="s">
        <v>566</v>
      </c>
      <c r="B12" s="236"/>
      <c r="C12" s="236"/>
      <c r="D12" s="236"/>
      <c r="E12" s="236"/>
      <c r="F12" s="236"/>
      <c r="G12" s="236"/>
      <c r="H12" s="236"/>
    </row>
    <row r="13" spans="1:8" ht="15" x14ac:dyDescent="0.2">
      <c r="A13" s="257" t="s">
        <v>650</v>
      </c>
      <c r="B13" s="236"/>
      <c r="C13" s="236"/>
      <c r="D13" s="236"/>
      <c r="E13" s="236"/>
      <c r="F13" s="236"/>
      <c r="G13" s="236"/>
      <c r="H13" s="236"/>
    </row>
    <row r="14" spans="1:8" ht="15" x14ac:dyDescent="0.2">
      <c r="A14" s="257"/>
      <c r="B14" s="236"/>
      <c r="C14" s="236"/>
      <c r="D14" s="236"/>
      <c r="E14" s="236"/>
      <c r="F14" s="236"/>
      <c r="G14" s="236"/>
      <c r="H14" s="236"/>
    </row>
    <row r="15" spans="1:8" s="238" customFormat="1" ht="15" x14ac:dyDescent="0.2">
      <c r="A15" s="261" t="s">
        <v>337</v>
      </c>
      <c r="B15" s="237"/>
      <c r="C15" s="237"/>
      <c r="D15" s="237"/>
      <c r="E15" s="237"/>
    </row>
    <row r="16" spans="1:8" ht="15" x14ac:dyDescent="0.2">
      <c r="A16" s="257" t="s">
        <v>567</v>
      </c>
      <c r="B16" s="236"/>
      <c r="C16" s="236"/>
      <c r="D16" s="236"/>
      <c r="E16" s="236"/>
    </row>
    <row r="17" spans="1:5" ht="15" x14ac:dyDescent="0.2">
      <c r="A17" s="257" t="s">
        <v>568</v>
      </c>
      <c r="B17" s="236"/>
      <c r="C17" s="236"/>
      <c r="D17" s="236"/>
      <c r="E17" s="236"/>
    </row>
    <row r="18" spans="1:5" ht="15" x14ac:dyDescent="0.2">
      <c r="A18" s="257" t="s">
        <v>410</v>
      </c>
      <c r="B18" s="236"/>
      <c r="C18" s="236"/>
      <c r="D18" s="236"/>
      <c r="E18" s="236"/>
    </row>
    <row r="19" spans="1:5" ht="15" x14ac:dyDescent="0.2">
      <c r="A19" s="257" t="s">
        <v>647</v>
      </c>
      <c r="B19" s="236"/>
      <c r="C19" s="236"/>
      <c r="D19" s="236"/>
      <c r="E19" s="236"/>
    </row>
    <row r="20" spans="1:5" ht="15" x14ac:dyDescent="0.2">
      <c r="A20" s="262"/>
    </row>
    <row r="21" spans="1:5" s="238" customFormat="1" ht="15" x14ac:dyDescent="0.2">
      <c r="A21" s="261" t="s">
        <v>341</v>
      </c>
    </row>
    <row r="22" spans="1:5" ht="15" x14ac:dyDescent="0.2">
      <c r="A22" s="257" t="s">
        <v>569</v>
      </c>
    </row>
    <row r="23" spans="1:5" ht="15" x14ac:dyDescent="0.2">
      <c r="A23" s="257" t="s">
        <v>648</v>
      </c>
    </row>
    <row r="24" spans="1:5" ht="15" x14ac:dyDescent="0.2">
      <c r="A24" s="257" t="s">
        <v>649</v>
      </c>
    </row>
    <row r="25" spans="1:5" ht="15" x14ac:dyDescent="0.2">
      <c r="A25" s="257"/>
    </row>
    <row r="26" spans="1:5" s="238" customFormat="1" ht="15" x14ac:dyDescent="0.2">
      <c r="A26" s="261" t="s">
        <v>411</v>
      </c>
    </row>
    <row r="27" spans="1:5" ht="15" x14ac:dyDescent="0.2">
      <c r="A27" s="257" t="s">
        <v>570</v>
      </c>
    </row>
    <row r="28" spans="1:5" ht="15" x14ac:dyDescent="0.2">
      <c r="A28" s="257" t="s">
        <v>571</v>
      </c>
    </row>
    <row r="29" spans="1:5" ht="15" x14ac:dyDescent="0.2">
      <c r="A29" s="257" t="s">
        <v>572</v>
      </c>
    </row>
    <row r="30" spans="1:5" ht="15" x14ac:dyDescent="0.2">
      <c r="A30" s="257"/>
    </row>
    <row r="31" spans="1:5" s="238" customFormat="1" ht="15" x14ac:dyDescent="0.2">
      <c r="A31" s="261" t="s">
        <v>338</v>
      </c>
    </row>
    <row r="32" spans="1:5" ht="15" x14ac:dyDescent="0.2">
      <c r="A32" s="257" t="s">
        <v>573</v>
      </c>
    </row>
    <row r="33" spans="1:1" ht="15" x14ac:dyDescent="0.2">
      <c r="A33" s="257" t="s">
        <v>574</v>
      </c>
    </row>
    <row r="34" spans="1:1" ht="15" x14ac:dyDescent="0.2">
      <c r="A34" s="257" t="s">
        <v>575</v>
      </c>
    </row>
    <row r="35" spans="1:1" ht="15" x14ac:dyDescent="0.2">
      <c r="A35" s="257" t="s">
        <v>644</v>
      </c>
    </row>
    <row r="36" spans="1:1" ht="15" x14ac:dyDescent="0.2">
      <c r="A36" s="262"/>
    </row>
    <row r="37" spans="1:1" ht="15" x14ac:dyDescent="0.2">
      <c r="A37" s="257" t="s">
        <v>576</v>
      </c>
    </row>
    <row r="38" spans="1:1" ht="15" x14ac:dyDescent="0.2">
      <c r="A38" s="257" t="s">
        <v>598</v>
      </c>
    </row>
    <row r="39" spans="1:1" ht="15" x14ac:dyDescent="0.2">
      <c r="A39" s="257" t="s">
        <v>599</v>
      </c>
    </row>
    <row r="40" spans="1:1" ht="15" x14ac:dyDescent="0.2">
      <c r="A40" s="257" t="s">
        <v>597</v>
      </c>
    </row>
    <row r="41" spans="1:1" ht="15" x14ac:dyDescent="0.2">
      <c r="A41" s="257"/>
    </row>
    <row r="42" spans="1:1" s="238" customFormat="1" ht="15" x14ac:dyDescent="0.2">
      <c r="A42" s="261" t="s">
        <v>348</v>
      </c>
    </row>
    <row r="43" spans="1:1" ht="15" x14ac:dyDescent="0.2">
      <c r="A43" s="257" t="s">
        <v>577</v>
      </c>
    </row>
    <row r="44" spans="1:1" ht="15" x14ac:dyDescent="0.2">
      <c r="A44" s="257" t="s">
        <v>578</v>
      </c>
    </row>
    <row r="45" spans="1:1" ht="15" x14ac:dyDescent="0.2">
      <c r="A45" s="257"/>
    </row>
    <row r="46" spans="1:1" s="238" customFormat="1" ht="15" x14ac:dyDescent="0.2">
      <c r="A46" s="261" t="s">
        <v>412</v>
      </c>
    </row>
    <row r="47" spans="1:1" ht="15" x14ac:dyDescent="0.2">
      <c r="A47" s="257" t="s">
        <v>579</v>
      </c>
    </row>
    <row r="48" spans="1:1" ht="15" x14ac:dyDescent="0.2">
      <c r="A48" s="257" t="s">
        <v>580</v>
      </c>
    </row>
    <row r="49" spans="1:1" ht="15" x14ac:dyDescent="0.2">
      <c r="A49" s="257" t="s">
        <v>581</v>
      </c>
    </row>
    <row r="50" spans="1:1" ht="15" x14ac:dyDescent="0.2">
      <c r="A50" s="257"/>
    </row>
    <row r="51" spans="1:1" s="238" customFormat="1" ht="15" x14ac:dyDescent="0.2">
      <c r="A51" s="261" t="s">
        <v>339</v>
      </c>
    </row>
    <row r="52" spans="1:1" ht="15" x14ac:dyDescent="0.2">
      <c r="A52" s="257" t="s">
        <v>582</v>
      </c>
    </row>
    <row r="53" spans="1:1" ht="15" x14ac:dyDescent="0.2">
      <c r="A53" s="257" t="s">
        <v>413</v>
      </c>
    </row>
    <row r="54" spans="1:1" ht="15" x14ac:dyDescent="0.2">
      <c r="A54" s="257" t="s">
        <v>587</v>
      </c>
    </row>
    <row r="55" spans="1:1" ht="15" x14ac:dyDescent="0.2">
      <c r="A55" s="257" t="s">
        <v>653</v>
      </c>
    </row>
    <row r="56" spans="1:1" ht="15" x14ac:dyDescent="0.2">
      <c r="A56" s="257" t="s">
        <v>588</v>
      </c>
    </row>
    <row r="57" spans="1:1" ht="15" x14ac:dyDescent="0.2">
      <c r="A57" s="257" t="s">
        <v>654</v>
      </c>
    </row>
    <row r="58" spans="1:1" ht="15" x14ac:dyDescent="0.2">
      <c r="A58" s="257" t="s">
        <v>655</v>
      </c>
    </row>
    <row r="59" spans="1:1" ht="15" x14ac:dyDescent="0.2">
      <c r="A59" s="257"/>
    </row>
    <row r="60" spans="1:1" s="238" customFormat="1" ht="15" x14ac:dyDescent="0.2">
      <c r="A60" s="261" t="s">
        <v>342</v>
      </c>
    </row>
    <row r="61" spans="1:1" ht="15" x14ac:dyDescent="0.2">
      <c r="A61" s="257" t="s">
        <v>583</v>
      </c>
    </row>
    <row r="62" spans="1:1" ht="15" x14ac:dyDescent="0.2">
      <c r="A62" s="257" t="s">
        <v>651</v>
      </c>
    </row>
    <row r="63" spans="1:1" ht="15" x14ac:dyDescent="0.2">
      <c r="A63" s="257"/>
    </row>
    <row r="64" spans="1:1" s="238" customFormat="1" ht="15" x14ac:dyDescent="0.2">
      <c r="A64" s="261" t="s">
        <v>584</v>
      </c>
    </row>
    <row r="65" spans="1:1" ht="15" x14ac:dyDescent="0.2">
      <c r="A65" s="257" t="s">
        <v>585</v>
      </c>
    </row>
    <row r="66" spans="1:1" ht="15" x14ac:dyDescent="0.2">
      <c r="A66" s="262"/>
    </row>
    <row r="67" spans="1:1" s="238" customFormat="1" ht="15" x14ac:dyDescent="0.2">
      <c r="A67" s="261" t="s">
        <v>414</v>
      </c>
    </row>
    <row r="68" spans="1:1" ht="15" x14ac:dyDescent="0.2">
      <c r="A68" s="257" t="s">
        <v>586</v>
      </c>
    </row>
    <row r="69" spans="1:1" ht="15" x14ac:dyDescent="0.2">
      <c r="A69" s="257" t="s">
        <v>592</v>
      </c>
    </row>
    <row r="70" spans="1:1" ht="15" x14ac:dyDescent="0.2">
      <c r="A70" s="257"/>
    </row>
    <row r="71" spans="1:1" s="238" customFormat="1" ht="15" x14ac:dyDescent="0.2">
      <c r="A71" s="261" t="s">
        <v>589</v>
      </c>
    </row>
    <row r="72" spans="1:1" ht="15" x14ac:dyDescent="0.2">
      <c r="A72" s="257" t="s">
        <v>652</v>
      </c>
    </row>
    <row r="73" spans="1:1" ht="15" x14ac:dyDescent="0.2">
      <c r="A73" s="257"/>
    </row>
    <row r="74" spans="1:1" ht="15" x14ac:dyDescent="0.2">
      <c r="A74" s="257" t="s">
        <v>340</v>
      </c>
    </row>
    <row r="75" spans="1:1" ht="15" x14ac:dyDescent="0.2">
      <c r="A75" s="257" t="s">
        <v>590</v>
      </c>
    </row>
    <row r="76" spans="1:1" ht="15" x14ac:dyDescent="0.2">
      <c r="A76" s="257" t="s">
        <v>591</v>
      </c>
    </row>
    <row r="77" spans="1:1" ht="15" x14ac:dyDescent="0.2">
      <c r="A77" s="257" t="s">
        <v>415</v>
      </c>
    </row>
    <row r="78" spans="1:1" ht="15" x14ac:dyDescent="0.2">
      <c r="A78" s="257" t="s">
        <v>593</v>
      </c>
    </row>
    <row r="79" spans="1:1" ht="15" x14ac:dyDescent="0.2">
      <c r="A79" s="257" t="s">
        <v>645</v>
      </c>
    </row>
    <row r="80" spans="1:1" ht="15" x14ac:dyDescent="0.2">
      <c r="A80" s="257" t="s">
        <v>594</v>
      </c>
    </row>
    <row r="81" spans="1:1" ht="15" x14ac:dyDescent="0.2">
      <c r="A81" s="257"/>
    </row>
    <row r="82" spans="1:1" ht="15" x14ac:dyDescent="0.2">
      <c r="A82" s="257"/>
    </row>
    <row r="83" spans="1:1" ht="15" x14ac:dyDescent="0.2">
      <c r="A83" s="257"/>
    </row>
    <row r="84" spans="1:1" ht="15" x14ac:dyDescent="0.2">
      <c r="A84" s="262"/>
    </row>
    <row r="85" spans="1:1" ht="15" x14ac:dyDescent="0.2">
      <c r="A85" s="257"/>
    </row>
    <row r="86" spans="1:1" ht="15" x14ac:dyDescent="0.2">
      <c r="A86" s="257"/>
    </row>
    <row r="87" spans="1:1" ht="15" x14ac:dyDescent="0.2">
      <c r="A87" s="257"/>
    </row>
    <row r="88" spans="1:1" ht="15" x14ac:dyDescent="0.2">
      <c r="A88" s="257"/>
    </row>
    <row r="89" spans="1:1" ht="15" x14ac:dyDescent="0.2">
      <c r="A89" s="262"/>
    </row>
    <row r="90" spans="1:1" ht="15" x14ac:dyDescent="0.2">
      <c r="A90" s="257"/>
    </row>
    <row r="91" spans="1:1" ht="15" x14ac:dyDescent="0.25">
      <c r="A91" s="46"/>
    </row>
    <row r="92" spans="1:1" ht="15" x14ac:dyDescent="0.25">
      <c r="A92" s="263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F51"/>
  <sheetViews>
    <sheetView topLeftCell="A19" workbookViewId="0">
      <selection activeCell="C48" sqref="C48"/>
    </sheetView>
  </sheetViews>
  <sheetFormatPr defaultColWidth="8.85546875" defaultRowHeight="15" x14ac:dyDescent="0.25"/>
  <cols>
    <col min="1" max="1" width="20.28515625" style="9" bestFit="1" customWidth="1"/>
    <col min="2" max="2" width="48" style="9" bestFit="1" customWidth="1"/>
    <col min="3" max="3" width="11.5703125" style="19" bestFit="1" customWidth="1"/>
    <col min="4" max="4" width="22.85546875" style="23" bestFit="1" customWidth="1"/>
    <col min="5" max="5" width="16" style="9" customWidth="1"/>
    <col min="6" max="6" width="9.42578125" style="9" bestFit="1" customWidth="1"/>
    <col min="7" max="16384" width="8.85546875" style="9"/>
  </cols>
  <sheetData>
    <row r="1" spans="1:6" s="3" customFormat="1" x14ac:dyDescent="0.25">
      <c r="A1" s="1" t="s">
        <v>0</v>
      </c>
      <c r="B1" s="37"/>
      <c r="C1" s="2"/>
      <c r="D1" s="1" t="s">
        <v>1</v>
      </c>
      <c r="E1" s="34">
        <f>0.3-COSTING!V176</f>
        <v>0.24</v>
      </c>
    </row>
    <row r="2" spans="1:6" s="3" customFormat="1" x14ac:dyDescent="0.25">
      <c r="A2" s="1" t="s">
        <v>2</v>
      </c>
      <c r="B2" s="38"/>
      <c r="C2" s="4"/>
      <c r="D2" s="5" t="s">
        <v>3</v>
      </c>
      <c r="E2" s="35"/>
    </row>
    <row r="3" spans="1:6" s="3" customFormat="1" x14ac:dyDescent="0.25">
      <c r="A3" s="1" t="s">
        <v>4</v>
      </c>
      <c r="B3" s="39"/>
      <c r="C3" s="6"/>
      <c r="D3" s="5" t="s">
        <v>5</v>
      </c>
      <c r="E3" s="36">
        <v>42248</v>
      </c>
      <c r="F3" s="36">
        <v>42369</v>
      </c>
    </row>
    <row r="4" spans="1:6" x14ac:dyDescent="0.25">
      <c r="A4" s="7"/>
      <c r="B4" s="7"/>
      <c r="C4" s="8"/>
      <c r="D4" s="9"/>
    </row>
    <row r="6" spans="1:6" s="12" customFormat="1" ht="15.75" x14ac:dyDescent="0.25">
      <c r="A6" s="10" t="s">
        <v>6</v>
      </c>
      <c r="B6" s="339" t="s">
        <v>7</v>
      </c>
      <c r="C6" s="339"/>
      <c r="D6" s="11" t="s">
        <v>8</v>
      </c>
      <c r="E6" s="33" t="s">
        <v>230</v>
      </c>
    </row>
    <row r="7" spans="1:6" s="7" customFormat="1" x14ac:dyDescent="0.25">
      <c r="A7" s="1" t="s">
        <v>9</v>
      </c>
      <c r="B7" s="1" t="s">
        <v>10</v>
      </c>
      <c r="C7" s="6"/>
      <c r="D7" s="13">
        <f>((C8+C39)-(C8+C39)*(C9+C10))+(C11+C40)</f>
        <v>445104.15</v>
      </c>
      <c r="E7" s="51">
        <f>(D7+SUM(C13:C15)+SUM(C20:C20)+SUM(C24:C26)+C30+C47)</f>
        <v>478704.15</v>
      </c>
    </row>
    <row r="8" spans="1:6" x14ac:dyDescent="0.25">
      <c r="A8" s="3"/>
      <c r="B8" s="3" t="s">
        <v>11</v>
      </c>
      <c r="C8" s="41">
        <f>COSTING!G89</f>
        <v>612707</v>
      </c>
      <c r="D8" s="13"/>
    </row>
    <row r="9" spans="1:6" x14ac:dyDescent="0.25">
      <c r="A9" s="3"/>
      <c r="B9" s="14" t="s">
        <v>12</v>
      </c>
      <c r="C9" s="40">
        <f>COSTING!U3</f>
        <v>0.3</v>
      </c>
      <c r="D9" s="13"/>
    </row>
    <row r="10" spans="1:6" x14ac:dyDescent="0.25">
      <c r="A10" s="3"/>
      <c r="B10" s="26" t="s">
        <v>101</v>
      </c>
      <c r="C10" s="40">
        <f>COSTING!U4</f>
        <v>0</v>
      </c>
      <c r="D10" s="13"/>
    </row>
    <row r="11" spans="1:6" x14ac:dyDescent="0.25">
      <c r="A11" s="3"/>
      <c r="B11" s="3" t="s">
        <v>13</v>
      </c>
      <c r="C11" s="41">
        <f>COSTING!G148</f>
        <v>16209.25</v>
      </c>
      <c r="D11" s="13"/>
    </row>
    <row r="12" spans="1:6" s="7" customFormat="1" x14ac:dyDescent="0.25">
      <c r="A12" s="1" t="s">
        <v>14</v>
      </c>
      <c r="B12" s="1" t="s">
        <v>15</v>
      </c>
      <c r="C12" s="6"/>
      <c r="D12" s="6">
        <f>C13+C14+C15</f>
        <v>0</v>
      </c>
    </row>
    <row r="13" spans="1:6" x14ac:dyDescent="0.25">
      <c r="A13" s="3"/>
      <c r="B13" s="15" t="s">
        <v>17</v>
      </c>
      <c r="C13" s="41">
        <f>COSTING!G152</f>
        <v>0</v>
      </c>
      <c r="D13" s="32"/>
    </row>
    <row r="14" spans="1:6" x14ac:dyDescent="0.25">
      <c r="A14" s="3"/>
      <c r="B14" s="15" t="s">
        <v>18</v>
      </c>
      <c r="C14" s="42">
        <f>COSTING!G151</f>
        <v>0</v>
      </c>
      <c r="D14" s="32"/>
    </row>
    <row r="15" spans="1:6" x14ac:dyDescent="0.25">
      <c r="A15" s="3"/>
      <c r="B15" s="15" t="s">
        <v>19</v>
      </c>
      <c r="C15" s="41"/>
      <c r="D15" s="32"/>
    </row>
    <row r="16" spans="1:6" s="7" customFormat="1" x14ac:dyDescent="0.25">
      <c r="A16" s="1" t="s">
        <v>20</v>
      </c>
      <c r="B16" s="1" t="s">
        <v>21</v>
      </c>
      <c r="C16" s="17"/>
      <c r="D16" s="6">
        <f>C17+C18</f>
        <v>0</v>
      </c>
    </row>
    <row r="17" spans="1:4" s="1" customFormat="1" x14ac:dyDescent="0.25">
      <c r="B17" s="15" t="s">
        <v>22</v>
      </c>
      <c r="C17" s="43">
        <v>0</v>
      </c>
      <c r="D17" s="13"/>
    </row>
    <row r="18" spans="1:4" s="1" customFormat="1" x14ac:dyDescent="0.25">
      <c r="B18" s="26" t="s">
        <v>61</v>
      </c>
      <c r="C18" s="16"/>
      <c r="D18" s="13"/>
    </row>
    <row r="19" spans="1:4" s="7" customFormat="1" x14ac:dyDescent="0.25">
      <c r="A19" s="1" t="s">
        <v>23</v>
      </c>
      <c r="B19" s="1" t="s">
        <v>24</v>
      </c>
      <c r="C19" s="6"/>
      <c r="D19" s="13">
        <f>C20+C21</f>
        <v>0</v>
      </c>
    </row>
    <row r="20" spans="1:4" x14ac:dyDescent="0.25">
      <c r="A20" s="3"/>
      <c r="B20" s="15" t="s">
        <v>25</v>
      </c>
      <c r="C20" s="42">
        <f>COSTING!M17</f>
        <v>0</v>
      </c>
      <c r="D20" s="32"/>
    </row>
    <row r="21" spans="1:4" x14ac:dyDescent="0.25">
      <c r="A21" s="3"/>
      <c r="B21" s="26" t="s">
        <v>66</v>
      </c>
      <c r="C21" s="45"/>
      <c r="D21" s="27"/>
    </row>
    <row r="22" spans="1:4" s="7" customFormat="1" x14ac:dyDescent="0.25">
      <c r="A22" s="1" t="s">
        <v>27</v>
      </c>
      <c r="B22" s="1" t="s">
        <v>28</v>
      </c>
      <c r="C22" s="6"/>
      <c r="D22" s="13">
        <f>SUM(C23:C27)</f>
        <v>0</v>
      </c>
    </row>
    <row r="23" spans="1:4" x14ac:dyDescent="0.25">
      <c r="A23" s="3"/>
      <c r="B23" s="18" t="s">
        <v>29</v>
      </c>
      <c r="C23" s="41">
        <f>COSTING!M43+COSTING!U134</f>
        <v>0</v>
      </c>
      <c r="D23" s="32"/>
    </row>
    <row r="24" spans="1:4" x14ac:dyDescent="0.25">
      <c r="A24" s="3"/>
      <c r="B24" s="15" t="s">
        <v>31</v>
      </c>
      <c r="C24" s="41">
        <f>COSTING!M162+COSTING!M168</f>
        <v>0</v>
      </c>
      <c r="D24" s="32"/>
    </row>
    <row r="25" spans="1:4" x14ac:dyDescent="0.25">
      <c r="A25" s="3"/>
      <c r="B25" s="15" t="s">
        <v>32</v>
      </c>
      <c r="C25" s="41"/>
      <c r="D25" s="32"/>
    </row>
    <row r="26" spans="1:4" x14ac:dyDescent="0.25">
      <c r="A26" s="3"/>
      <c r="B26" s="15" t="s">
        <v>33</v>
      </c>
      <c r="C26" s="41"/>
      <c r="D26" s="32"/>
    </row>
    <row r="27" spans="1:4" s="7" customFormat="1" x14ac:dyDescent="0.25">
      <c r="A27" s="1"/>
      <c r="B27" s="15" t="s">
        <v>34</v>
      </c>
      <c r="C27" s="43"/>
      <c r="D27" s="1"/>
    </row>
    <row r="28" spans="1:4" s="1" customFormat="1" x14ac:dyDescent="0.25">
      <c r="A28" s="1" t="s">
        <v>35</v>
      </c>
      <c r="B28" s="1" t="s">
        <v>36</v>
      </c>
      <c r="C28" s="16"/>
      <c r="D28" s="13">
        <f>C29+C30+C31</f>
        <v>0</v>
      </c>
    </row>
    <row r="29" spans="1:4" s="1" customFormat="1" x14ac:dyDescent="0.25">
      <c r="B29" s="15" t="s">
        <v>62</v>
      </c>
      <c r="C29" s="41">
        <f>COSTING!U136</f>
        <v>0</v>
      </c>
      <c r="D29" s="13"/>
    </row>
    <row r="30" spans="1:4" s="7" customFormat="1" x14ac:dyDescent="0.25">
      <c r="A30" s="1"/>
      <c r="B30" s="15" t="s">
        <v>37</v>
      </c>
      <c r="C30" s="41">
        <f>COSTING!G153</f>
        <v>0</v>
      </c>
      <c r="D30" s="13"/>
    </row>
    <row r="31" spans="1:4" s="7" customFormat="1" x14ac:dyDescent="0.25">
      <c r="B31" s="15" t="s">
        <v>38</v>
      </c>
      <c r="C31" s="41"/>
    </row>
    <row r="32" spans="1:4" s="7" customFormat="1" x14ac:dyDescent="0.25">
      <c r="A32" s="1" t="s">
        <v>39</v>
      </c>
      <c r="B32" s="1" t="s">
        <v>40</v>
      </c>
      <c r="C32" s="6"/>
      <c r="D32" s="13">
        <f>C33</f>
        <v>15500</v>
      </c>
    </row>
    <row r="33" spans="1:4" s="7" customFormat="1" x14ac:dyDescent="0.25">
      <c r="B33" s="15" t="s">
        <v>41</v>
      </c>
      <c r="C33" s="41">
        <f>COSTING!U148</f>
        <v>15500</v>
      </c>
      <c r="D33" s="13">
        <v>0</v>
      </c>
    </row>
    <row r="34" spans="1:4" s="7" customFormat="1" x14ac:dyDescent="0.25">
      <c r="A34" s="1" t="s">
        <v>42</v>
      </c>
      <c r="B34" s="1" t="s">
        <v>43</v>
      </c>
      <c r="C34" s="41">
        <f>COSTING!U137</f>
        <v>0</v>
      </c>
      <c r="D34" s="13">
        <f>C34</f>
        <v>0</v>
      </c>
    </row>
    <row r="35" spans="1:4" s="7" customFormat="1" x14ac:dyDescent="0.25">
      <c r="A35" s="1" t="s">
        <v>44</v>
      </c>
      <c r="B35" s="1" t="s">
        <v>45</v>
      </c>
      <c r="C35" s="6"/>
      <c r="D35" s="13">
        <f>C36+C37+C38</f>
        <v>0</v>
      </c>
    </row>
    <row r="36" spans="1:4" s="7" customFormat="1" x14ac:dyDescent="0.25">
      <c r="A36" s="1"/>
      <c r="B36" s="15" t="s">
        <v>46</v>
      </c>
      <c r="C36" s="41">
        <f>COSTING!M169+COSTING!U138</f>
        <v>0</v>
      </c>
      <c r="D36" s="13"/>
    </row>
    <row r="37" spans="1:4" s="7" customFormat="1" x14ac:dyDescent="0.25">
      <c r="A37" s="1"/>
      <c r="B37" s="15" t="s">
        <v>47</v>
      </c>
      <c r="C37" s="41"/>
      <c r="D37" s="13"/>
    </row>
    <row r="38" spans="1:4" s="7" customFormat="1" x14ac:dyDescent="0.25">
      <c r="A38" s="1"/>
      <c r="B38" s="26" t="s">
        <v>63</v>
      </c>
      <c r="C38" s="41"/>
      <c r="D38" s="27"/>
    </row>
    <row r="39" spans="1:4" s="7" customFormat="1" x14ac:dyDescent="0.25">
      <c r="A39" s="1"/>
      <c r="B39" s="26" t="s">
        <v>233</v>
      </c>
      <c r="C39" s="41">
        <f>C8*COSTING!U5</f>
        <v>0</v>
      </c>
      <c r="D39" s="27"/>
    </row>
    <row r="40" spans="1:4" s="7" customFormat="1" x14ac:dyDescent="0.25">
      <c r="A40" s="1"/>
      <c r="B40" s="26" t="s">
        <v>234</v>
      </c>
      <c r="C40" s="41">
        <f>C11*COSTING!U5</f>
        <v>0</v>
      </c>
      <c r="D40" s="27"/>
    </row>
    <row r="41" spans="1:4" s="7" customFormat="1" x14ac:dyDescent="0.25">
      <c r="A41" s="1" t="s">
        <v>48</v>
      </c>
      <c r="B41" s="1" t="s">
        <v>49</v>
      </c>
      <c r="C41" s="6"/>
      <c r="D41" s="13">
        <f>C41</f>
        <v>0</v>
      </c>
    </row>
    <row r="42" spans="1:4" s="7" customFormat="1" x14ac:dyDescent="0.25">
      <c r="A42" s="1" t="s">
        <v>50</v>
      </c>
      <c r="B42" s="1" t="s">
        <v>51</v>
      </c>
      <c r="C42" s="6"/>
      <c r="D42" s="13">
        <f>C42</f>
        <v>0</v>
      </c>
    </row>
    <row r="43" spans="1:4" s="7" customFormat="1" x14ac:dyDescent="0.25">
      <c r="A43" s="1" t="s">
        <v>52</v>
      </c>
      <c r="B43" s="1" t="s">
        <v>53</v>
      </c>
      <c r="C43" s="6"/>
      <c r="D43" s="13">
        <f>C43</f>
        <v>0</v>
      </c>
    </row>
    <row r="44" spans="1:4" s="7" customFormat="1" x14ac:dyDescent="0.25">
      <c r="A44" s="1" t="s">
        <v>54</v>
      </c>
      <c r="B44" s="1" t="s">
        <v>55</v>
      </c>
      <c r="C44" s="6"/>
      <c r="D44" s="13">
        <f>C44</f>
        <v>0</v>
      </c>
    </row>
    <row r="45" spans="1:4" s="7" customFormat="1" x14ac:dyDescent="0.25">
      <c r="A45" s="1" t="s">
        <v>56</v>
      </c>
      <c r="B45" s="1" t="s">
        <v>57</v>
      </c>
      <c r="C45" s="6"/>
      <c r="D45" s="13">
        <f>C45</f>
        <v>0</v>
      </c>
    </row>
    <row r="46" spans="1:4" s="1" customFormat="1" x14ac:dyDescent="0.25">
      <c r="A46" s="20" t="s">
        <v>58</v>
      </c>
      <c r="B46" s="20" t="s">
        <v>59</v>
      </c>
      <c r="C46" s="21"/>
      <c r="D46" s="13">
        <f>C47+C48</f>
        <v>50100</v>
      </c>
    </row>
    <row r="47" spans="1:4" s="1" customFormat="1" x14ac:dyDescent="0.25">
      <c r="A47" s="20"/>
      <c r="B47" s="30" t="s">
        <v>64</v>
      </c>
      <c r="C47" s="31">
        <f>COSTING!M90+COSTING!M128+COSTING!M156</f>
        <v>33600</v>
      </c>
      <c r="D47" s="27"/>
    </row>
    <row r="48" spans="1:4" s="1" customFormat="1" x14ac:dyDescent="0.25">
      <c r="A48" s="22"/>
      <c r="B48" s="29" t="s">
        <v>65</v>
      </c>
      <c r="C48" s="25">
        <f>COSTING!U72+COSTING!U110+COSTING!U168</f>
        <v>16500</v>
      </c>
      <c r="D48" s="28"/>
    </row>
    <row r="49" spans="1:5" x14ac:dyDescent="0.25">
      <c r="A49" s="340" t="s">
        <v>60</v>
      </c>
      <c r="B49" s="340"/>
      <c r="C49" s="340"/>
      <c r="D49" s="6">
        <f>SUM(D7:D48)</f>
        <v>510704.15</v>
      </c>
    </row>
    <row r="50" spans="1:5" x14ac:dyDescent="0.25">
      <c r="E50" s="23"/>
    </row>
    <row r="51" spans="1:5" ht="18.75" x14ac:dyDescent="0.3">
      <c r="A51" s="341" t="s">
        <v>228</v>
      </c>
      <c r="B51" s="341"/>
      <c r="C51" s="341"/>
      <c r="D51" s="341"/>
      <c r="E51" s="24">
        <f>ROUNDUP((D49/(1-E1)),-2)</f>
        <v>672000</v>
      </c>
    </row>
  </sheetData>
  <mergeCells count="3">
    <mergeCell ref="B6:C6"/>
    <mergeCell ref="A49:C49"/>
    <mergeCell ref="A51:D51"/>
  </mergeCells>
  <pageMargins left="0.7" right="0.7" top="0.75" bottom="0.75" header="0.3" footer="0.3"/>
  <pageSetup scale="7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F52"/>
  <sheetViews>
    <sheetView topLeftCell="A22" workbookViewId="0">
      <selection activeCell="C49" sqref="C49"/>
    </sheetView>
  </sheetViews>
  <sheetFormatPr defaultColWidth="8.85546875" defaultRowHeight="15" x14ac:dyDescent="0.25"/>
  <cols>
    <col min="1" max="1" width="20.28515625" style="9" bestFit="1" customWidth="1"/>
    <col min="2" max="2" width="48" style="9" bestFit="1" customWidth="1"/>
    <col min="3" max="3" width="11.5703125" style="19" bestFit="1" customWidth="1"/>
    <col min="4" max="4" width="22.85546875" style="23" bestFit="1" customWidth="1"/>
    <col min="5" max="5" width="16" style="9" customWidth="1"/>
    <col min="6" max="6" width="9.42578125" style="9" bestFit="1" customWidth="1"/>
    <col min="7" max="16384" width="8.85546875" style="9"/>
  </cols>
  <sheetData>
    <row r="1" spans="1:6" s="3" customFormat="1" x14ac:dyDescent="0.25">
      <c r="A1" s="1" t="s">
        <v>0</v>
      </c>
      <c r="B1" s="37"/>
      <c r="C1" s="2"/>
      <c r="D1" s="1" t="s">
        <v>1</v>
      </c>
      <c r="E1" s="34">
        <f>0.3-COSTING!V176</f>
        <v>0.24</v>
      </c>
    </row>
    <row r="2" spans="1:6" s="3" customFormat="1" x14ac:dyDescent="0.25">
      <c r="A2" s="1" t="s">
        <v>2</v>
      </c>
      <c r="B2" s="38"/>
      <c r="C2" s="4"/>
      <c r="D2" s="5" t="s">
        <v>3</v>
      </c>
      <c r="E2" s="35"/>
    </row>
    <row r="3" spans="1:6" s="3" customFormat="1" x14ac:dyDescent="0.25">
      <c r="A3" s="1" t="s">
        <v>4</v>
      </c>
      <c r="B3" s="39"/>
      <c r="C3" s="6"/>
      <c r="D3" s="5" t="s">
        <v>5</v>
      </c>
      <c r="E3" s="36">
        <v>42248</v>
      </c>
      <c r="F3" s="36">
        <v>42369</v>
      </c>
    </row>
    <row r="4" spans="1:6" x14ac:dyDescent="0.25">
      <c r="A4" s="7"/>
      <c r="B4" s="7"/>
      <c r="C4" s="8"/>
      <c r="D4" s="9"/>
    </row>
    <row r="6" spans="1:6" s="12" customFormat="1" ht="15.75" x14ac:dyDescent="0.25">
      <c r="A6" s="10" t="s">
        <v>6</v>
      </c>
      <c r="B6" s="339" t="s">
        <v>7</v>
      </c>
      <c r="C6" s="339"/>
      <c r="D6" s="11" t="s">
        <v>8</v>
      </c>
      <c r="E6" s="33" t="s">
        <v>230</v>
      </c>
    </row>
    <row r="7" spans="1:6" s="7" customFormat="1" x14ac:dyDescent="0.25">
      <c r="A7" s="1" t="s">
        <v>9</v>
      </c>
      <c r="B7" s="1" t="s">
        <v>10</v>
      </c>
      <c r="C7" s="6"/>
      <c r="D7" s="13">
        <f>((C8+C40)-(C8+C40)*(C9+C10))+(C11+C41)</f>
        <v>445104.15</v>
      </c>
      <c r="E7" s="51">
        <f>(D7+SUM(C13:C16)+SUM(C21:C21)+SUM(C25:C27)+C31+C48)</f>
        <v>484400.91037500004</v>
      </c>
    </row>
    <row r="8" spans="1:6" x14ac:dyDescent="0.25">
      <c r="A8" s="3"/>
      <c r="B8" s="3" t="s">
        <v>11</v>
      </c>
      <c r="C8" s="41">
        <f>COSTING!G89</f>
        <v>612707</v>
      </c>
      <c r="D8" s="13"/>
    </row>
    <row r="9" spans="1:6" x14ac:dyDescent="0.25">
      <c r="A9" s="3"/>
      <c r="B9" s="14" t="s">
        <v>12</v>
      </c>
      <c r="C9" s="40">
        <f>COSTING!U3</f>
        <v>0.3</v>
      </c>
      <c r="D9" s="13"/>
    </row>
    <row r="10" spans="1:6" x14ac:dyDescent="0.25">
      <c r="A10" s="3"/>
      <c r="B10" s="26" t="s">
        <v>101</v>
      </c>
      <c r="C10" s="40">
        <f>COSTING!U4</f>
        <v>0</v>
      </c>
      <c r="D10" s="13"/>
    </row>
    <row r="11" spans="1:6" x14ac:dyDescent="0.25">
      <c r="A11" s="3"/>
      <c r="B11" s="3" t="s">
        <v>13</v>
      </c>
      <c r="C11" s="41">
        <f>COSTING!G148</f>
        <v>16209.25</v>
      </c>
      <c r="D11" s="13"/>
    </row>
    <row r="12" spans="1:6" s="7" customFormat="1" x14ac:dyDescent="0.25">
      <c r="A12" s="1" t="s">
        <v>14</v>
      </c>
      <c r="B12" s="1" t="s">
        <v>15</v>
      </c>
      <c r="C12" s="6"/>
      <c r="D12" s="6">
        <f>C13+C14+C15+C16</f>
        <v>4500</v>
      </c>
    </row>
    <row r="13" spans="1:6" x14ac:dyDescent="0.25">
      <c r="A13" s="3"/>
      <c r="B13" s="15" t="s">
        <v>16</v>
      </c>
      <c r="C13" s="41">
        <f>COSTING!U16</f>
        <v>4500</v>
      </c>
      <c r="D13" s="32"/>
    </row>
    <row r="14" spans="1:6" x14ac:dyDescent="0.25">
      <c r="A14" s="3"/>
      <c r="B14" s="15" t="s">
        <v>17</v>
      </c>
      <c r="C14" s="41">
        <f>COSTING!G152</f>
        <v>0</v>
      </c>
      <c r="D14" s="32"/>
    </row>
    <row r="15" spans="1:6" x14ac:dyDescent="0.25">
      <c r="A15" s="3"/>
      <c r="B15" s="15" t="s">
        <v>18</v>
      </c>
      <c r="C15" s="42">
        <f>COSTING!G151+COSTING!U15</f>
        <v>0</v>
      </c>
      <c r="D15" s="32"/>
    </row>
    <row r="16" spans="1:6" x14ac:dyDescent="0.25">
      <c r="A16" s="3"/>
      <c r="B16" s="15" t="s">
        <v>19</v>
      </c>
      <c r="C16" s="41"/>
      <c r="D16" s="32"/>
    </row>
    <row r="17" spans="1:4" s="7" customFormat="1" x14ac:dyDescent="0.25">
      <c r="A17" s="1" t="s">
        <v>20</v>
      </c>
      <c r="B17" s="1" t="s">
        <v>21</v>
      </c>
      <c r="C17" s="17"/>
      <c r="D17" s="6">
        <f>C18+C19</f>
        <v>0</v>
      </c>
    </row>
    <row r="18" spans="1:4" s="1" customFormat="1" x14ac:dyDescent="0.25">
      <c r="B18" s="15" t="s">
        <v>22</v>
      </c>
      <c r="C18" s="43">
        <v>0</v>
      </c>
      <c r="D18" s="13"/>
    </row>
    <row r="19" spans="1:4" s="1" customFormat="1" x14ac:dyDescent="0.25">
      <c r="B19" s="26" t="s">
        <v>61</v>
      </c>
      <c r="C19" s="16"/>
      <c r="D19" s="13"/>
    </row>
    <row r="20" spans="1:4" s="7" customFormat="1" x14ac:dyDescent="0.25">
      <c r="A20" s="1" t="s">
        <v>23</v>
      </c>
      <c r="B20" s="1" t="s">
        <v>24</v>
      </c>
      <c r="C20" s="6"/>
      <c r="D20" s="13">
        <f>C21+C22</f>
        <v>0</v>
      </c>
    </row>
    <row r="21" spans="1:4" x14ac:dyDescent="0.25">
      <c r="A21" s="3"/>
      <c r="B21" s="15" t="s">
        <v>25</v>
      </c>
      <c r="C21" s="42">
        <f>COSTING!M17</f>
        <v>0</v>
      </c>
      <c r="D21" s="32"/>
    </row>
    <row r="22" spans="1:4" x14ac:dyDescent="0.25">
      <c r="A22" s="3"/>
      <c r="B22" s="26" t="s">
        <v>66</v>
      </c>
      <c r="C22" s="45"/>
      <c r="D22" s="27"/>
    </row>
    <row r="23" spans="1:4" s="7" customFormat="1" x14ac:dyDescent="0.25">
      <c r="A23" s="1" t="s">
        <v>27</v>
      </c>
      <c r="B23" s="1" t="s">
        <v>28</v>
      </c>
      <c r="C23" s="6"/>
      <c r="D23" s="13">
        <f>SUM(C24:C28)</f>
        <v>0</v>
      </c>
    </row>
    <row r="24" spans="1:4" x14ac:dyDescent="0.25">
      <c r="A24" s="3"/>
      <c r="B24" s="18" t="s">
        <v>29</v>
      </c>
      <c r="C24" s="41">
        <f>COSTING!M43+COSTING!U134</f>
        <v>0</v>
      </c>
      <c r="D24" s="32"/>
    </row>
    <row r="25" spans="1:4" x14ac:dyDescent="0.25">
      <c r="A25" s="3"/>
      <c r="B25" s="15" t="s">
        <v>31</v>
      </c>
      <c r="C25" s="41">
        <f>COSTING!M162+COSTING!M168</f>
        <v>0</v>
      </c>
      <c r="D25" s="32"/>
    </row>
    <row r="26" spans="1:4" x14ac:dyDescent="0.25">
      <c r="A26" s="3"/>
      <c r="B26" s="15" t="s">
        <v>32</v>
      </c>
      <c r="C26" s="41"/>
      <c r="D26" s="32"/>
    </row>
    <row r="27" spans="1:4" x14ac:dyDescent="0.25">
      <c r="A27" s="3"/>
      <c r="B27" s="15" t="s">
        <v>33</v>
      </c>
      <c r="C27" s="41"/>
      <c r="D27" s="32"/>
    </row>
    <row r="28" spans="1:4" s="7" customFormat="1" x14ac:dyDescent="0.25">
      <c r="A28" s="1"/>
      <c r="B28" s="15" t="s">
        <v>34</v>
      </c>
      <c r="C28" s="43"/>
      <c r="D28" s="1"/>
    </row>
    <row r="29" spans="1:4" s="1" customFormat="1" x14ac:dyDescent="0.25">
      <c r="A29" s="1" t="s">
        <v>35</v>
      </c>
      <c r="B29" s="1" t="s">
        <v>36</v>
      </c>
      <c r="C29" s="16"/>
      <c r="D29" s="13">
        <f>C30+C31+C32</f>
        <v>1196.7603749999998</v>
      </c>
    </row>
    <row r="30" spans="1:4" s="1" customFormat="1" x14ac:dyDescent="0.25">
      <c r="B30" s="15" t="s">
        <v>62</v>
      </c>
      <c r="C30" s="41">
        <f>COSTING!U136</f>
        <v>0</v>
      </c>
      <c r="D30" s="13"/>
    </row>
    <row r="31" spans="1:4" s="7" customFormat="1" x14ac:dyDescent="0.25">
      <c r="A31" s="1"/>
      <c r="B31" s="15" t="s">
        <v>37</v>
      </c>
      <c r="C31" s="41">
        <f>COSTING!G153+COSTING!U17</f>
        <v>1196.7603749999998</v>
      </c>
      <c r="D31" s="13"/>
    </row>
    <row r="32" spans="1:4" s="7" customFormat="1" x14ac:dyDescent="0.25">
      <c r="B32" s="15" t="s">
        <v>38</v>
      </c>
      <c r="C32" s="41"/>
    </row>
    <row r="33" spans="1:4" s="7" customFormat="1" x14ac:dyDescent="0.25">
      <c r="A33" s="1" t="s">
        <v>39</v>
      </c>
      <c r="B33" s="1" t="s">
        <v>40</v>
      </c>
      <c r="C33" s="6"/>
      <c r="D33" s="13">
        <f>C34</f>
        <v>15500</v>
      </c>
    </row>
    <row r="34" spans="1:4" s="7" customFormat="1" x14ac:dyDescent="0.25">
      <c r="B34" s="15" t="s">
        <v>41</v>
      </c>
      <c r="C34" s="41">
        <f>COSTING!U148</f>
        <v>15500</v>
      </c>
      <c r="D34" s="13">
        <v>0</v>
      </c>
    </row>
    <row r="35" spans="1:4" s="7" customFormat="1" x14ac:dyDescent="0.25">
      <c r="A35" s="1" t="s">
        <v>42</v>
      </c>
      <c r="B35" s="1" t="s">
        <v>43</v>
      </c>
      <c r="C35" s="41">
        <f>COSTING!U137</f>
        <v>0</v>
      </c>
      <c r="D35" s="13">
        <f>C35</f>
        <v>0</v>
      </c>
    </row>
    <row r="36" spans="1:4" s="7" customFormat="1" x14ac:dyDescent="0.25">
      <c r="A36" s="1" t="s">
        <v>44</v>
      </c>
      <c r="B36" s="1" t="s">
        <v>45</v>
      </c>
      <c r="C36" s="6"/>
      <c r="D36" s="13">
        <f>C37+C38+C39</f>
        <v>0</v>
      </c>
    </row>
    <row r="37" spans="1:4" s="7" customFormat="1" x14ac:dyDescent="0.25">
      <c r="A37" s="1"/>
      <c r="B37" s="15" t="s">
        <v>46</v>
      </c>
      <c r="C37" s="41">
        <f>COSTING!M169+COSTING!U138</f>
        <v>0</v>
      </c>
      <c r="D37" s="13"/>
    </row>
    <row r="38" spans="1:4" s="7" customFormat="1" x14ac:dyDescent="0.25">
      <c r="A38" s="1"/>
      <c r="B38" s="15" t="s">
        <v>47</v>
      </c>
      <c r="C38" s="41"/>
      <c r="D38" s="13"/>
    </row>
    <row r="39" spans="1:4" s="7" customFormat="1" x14ac:dyDescent="0.25">
      <c r="A39" s="1"/>
      <c r="B39" s="26" t="s">
        <v>63</v>
      </c>
      <c r="C39" s="41"/>
      <c r="D39" s="27"/>
    </row>
    <row r="40" spans="1:4" s="7" customFormat="1" x14ac:dyDescent="0.25">
      <c r="A40" s="1"/>
      <c r="B40" s="26" t="s">
        <v>233</v>
      </c>
      <c r="C40" s="41">
        <f>C8*COSTING!U5</f>
        <v>0</v>
      </c>
      <c r="D40" s="27"/>
    </row>
    <row r="41" spans="1:4" s="7" customFormat="1" x14ac:dyDescent="0.25">
      <c r="A41" s="1"/>
      <c r="B41" s="26" t="s">
        <v>234</v>
      </c>
      <c r="C41" s="41">
        <f>C11*COSTING!U5</f>
        <v>0</v>
      </c>
      <c r="D41" s="27"/>
    </row>
    <row r="42" spans="1:4" s="7" customFormat="1" x14ac:dyDescent="0.25">
      <c r="A42" s="1" t="s">
        <v>48</v>
      </c>
      <c r="B42" s="1" t="s">
        <v>49</v>
      </c>
      <c r="C42" s="6"/>
      <c r="D42" s="13">
        <f>C42</f>
        <v>0</v>
      </c>
    </row>
    <row r="43" spans="1:4" s="7" customFormat="1" x14ac:dyDescent="0.25">
      <c r="A43" s="1" t="s">
        <v>50</v>
      </c>
      <c r="B43" s="1" t="s">
        <v>51</v>
      </c>
      <c r="C43" s="6"/>
      <c r="D43" s="13">
        <f>C43</f>
        <v>0</v>
      </c>
    </row>
    <row r="44" spans="1:4" s="7" customFormat="1" x14ac:dyDescent="0.25">
      <c r="A44" s="1" t="s">
        <v>52</v>
      </c>
      <c r="B44" s="1" t="s">
        <v>53</v>
      </c>
      <c r="C44" s="6"/>
      <c r="D44" s="13">
        <f>C44</f>
        <v>0</v>
      </c>
    </row>
    <row r="45" spans="1:4" s="7" customFormat="1" x14ac:dyDescent="0.25">
      <c r="A45" s="1" t="s">
        <v>54</v>
      </c>
      <c r="B45" s="1" t="s">
        <v>55</v>
      </c>
      <c r="C45" s="6"/>
      <c r="D45" s="13">
        <f>C45</f>
        <v>0</v>
      </c>
    </row>
    <row r="46" spans="1:4" s="7" customFormat="1" x14ac:dyDescent="0.25">
      <c r="A46" s="1" t="s">
        <v>56</v>
      </c>
      <c r="B46" s="1" t="s">
        <v>57</v>
      </c>
      <c r="C46" s="6"/>
      <c r="D46" s="13">
        <f>C46</f>
        <v>0</v>
      </c>
    </row>
    <row r="47" spans="1:4" s="1" customFormat="1" x14ac:dyDescent="0.25">
      <c r="A47" s="20" t="s">
        <v>58</v>
      </c>
      <c r="B47" s="20" t="s">
        <v>59</v>
      </c>
      <c r="C47" s="21"/>
      <c r="D47" s="13">
        <f>C48+C49</f>
        <v>50100</v>
      </c>
    </row>
    <row r="48" spans="1:4" s="1" customFormat="1" x14ac:dyDescent="0.25">
      <c r="A48" s="20"/>
      <c r="B48" s="30" t="s">
        <v>64</v>
      </c>
      <c r="C48" s="31">
        <f>COSTING!M90+COSTING!M128+COSTING!M156</f>
        <v>33600</v>
      </c>
      <c r="D48" s="27"/>
    </row>
    <row r="49" spans="1:5" s="1" customFormat="1" x14ac:dyDescent="0.25">
      <c r="A49" s="22"/>
      <c r="B49" s="29" t="s">
        <v>65</v>
      </c>
      <c r="C49" s="25">
        <f>COSTING!U72+COSTING!U110+COSTING!U168</f>
        <v>16500</v>
      </c>
      <c r="D49" s="28"/>
    </row>
    <row r="50" spans="1:5" x14ac:dyDescent="0.25">
      <c r="A50" s="340" t="s">
        <v>60</v>
      </c>
      <c r="B50" s="340"/>
      <c r="C50" s="340"/>
      <c r="D50" s="6">
        <f>SUM(D7:D49)</f>
        <v>516400.91037500004</v>
      </c>
    </row>
    <row r="51" spans="1:5" x14ac:dyDescent="0.25">
      <c r="E51" s="23"/>
    </row>
    <row r="52" spans="1:5" ht="18.75" x14ac:dyDescent="0.3">
      <c r="A52" s="341" t="s">
        <v>228</v>
      </c>
      <c r="B52" s="341"/>
      <c r="C52" s="341"/>
      <c r="D52" s="341"/>
      <c r="E52" s="24">
        <f>ROUNDUP((D50/(1-E1)),-2)</f>
        <v>679500</v>
      </c>
    </row>
  </sheetData>
  <mergeCells count="3">
    <mergeCell ref="B6:C6"/>
    <mergeCell ref="A50:C50"/>
    <mergeCell ref="A52:D52"/>
  </mergeCells>
  <pageMargins left="0.7" right="0.7" top="0.75" bottom="0.75" header="0.3" footer="0.3"/>
  <pageSetup scale="72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F54"/>
  <sheetViews>
    <sheetView topLeftCell="A25" workbookViewId="0">
      <selection activeCell="C50" sqref="C50"/>
    </sheetView>
  </sheetViews>
  <sheetFormatPr defaultColWidth="8.85546875" defaultRowHeight="15" x14ac:dyDescent="0.25"/>
  <cols>
    <col min="1" max="1" width="20.28515625" style="9" bestFit="1" customWidth="1"/>
    <col min="2" max="2" width="48" style="9" bestFit="1" customWidth="1"/>
    <col min="3" max="3" width="11.5703125" style="19" bestFit="1" customWidth="1"/>
    <col min="4" max="4" width="22.85546875" style="23" bestFit="1" customWidth="1"/>
    <col min="5" max="5" width="20.140625" style="9" customWidth="1"/>
    <col min="6" max="6" width="9.42578125" style="9" bestFit="1" customWidth="1"/>
    <col min="7" max="16384" width="8.85546875" style="9"/>
  </cols>
  <sheetData>
    <row r="1" spans="1:6" s="3" customFormat="1" x14ac:dyDescent="0.25">
      <c r="A1" s="1" t="s">
        <v>0</v>
      </c>
      <c r="B1" s="37"/>
      <c r="C1" s="2"/>
      <c r="D1" s="1" t="s">
        <v>1</v>
      </c>
      <c r="E1" s="34">
        <f>0.3-COSTING!V176</f>
        <v>0.24</v>
      </c>
    </row>
    <row r="2" spans="1:6" s="3" customFormat="1" x14ac:dyDescent="0.25">
      <c r="A2" s="1" t="s">
        <v>2</v>
      </c>
      <c r="B2" s="38"/>
      <c r="C2" s="4"/>
      <c r="D2" s="5" t="s">
        <v>3</v>
      </c>
      <c r="E2" s="35">
        <v>0</v>
      </c>
    </row>
    <row r="3" spans="1:6" s="3" customFormat="1" x14ac:dyDescent="0.25">
      <c r="A3" s="1" t="s">
        <v>4</v>
      </c>
      <c r="B3" s="53"/>
      <c r="C3" s="6"/>
      <c r="D3" s="5" t="s">
        <v>5</v>
      </c>
      <c r="E3" s="36">
        <v>42248</v>
      </c>
      <c r="F3" s="36">
        <v>42369</v>
      </c>
    </row>
    <row r="4" spans="1:6" x14ac:dyDescent="0.25">
      <c r="A4" s="7"/>
      <c r="B4" s="7"/>
      <c r="C4" s="8"/>
      <c r="D4" s="9"/>
    </row>
    <row r="6" spans="1:6" s="12" customFormat="1" ht="15.75" x14ac:dyDescent="0.25">
      <c r="A6" s="10" t="s">
        <v>6</v>
      </c>
      <c r="B6" s="339" t="s">
        <v>7</v>
      </c>
      <c r="C6" s="339"/>
      <c r="D6" s="11" t="s">
        <v>8</v>
      </c>
      <c r="E6" s="33" t="s">
        <v>102</v>
      </c>
    </row>
    <row r="7" spans="1:6" s="7" customFormat="1" x14ac:dyDescent="0.25">
      <c r="A7" s="1" t="s">
        <v>9</v>
      </c>
      <c r="B7" s="1" t="s">
        <v>10</v>
      </c>
      <c r="C7" s="6"/>
      <c r="D7" s="13">
        <f>((C8+C42)-(C8+C42)*(C9+C10))+(C11+C43)</f>
        <v>445104.15</v>
      </c>
      <c r="E7" s="51">
        <f>(D7+SUM(C13:C16)+SUM(C22)+SUM(C26:C29)+C33+C50+C51)</f>
        <v>504807.31583725003</v>
      </c>
    </row>
    <row r="8" spans="1:6" x14ac:dyDescent="0.25">
      <c r="A8" s="3"/>
      <c r="B8" s="3" t="s">
        <v>11</v>
      </c>
      <c r="C8" s="41">
        <f>COSTING!G89</f>
        <v>612707</v>
      </c>
      <c r="D8" s="13"/>
    </row>
    <row r="9" spans="1:6" x14ac:dyDescent="0.25">
      <c r="A9" s="3"/>
      <c r="B9" s="14" t="s">
        <v>12</v>
      </c>
      <c r="C9" s="40">
        <f>COSTING!U3</f>
        <v>0.3</v>
      </c>
      <c r="D9" s="13"/>
    </row>
    <row r="10" spans="1:6" x14ac:dyDescent="0.25">
      <c r="A10" s="3"/>
      <c r="B10" s="26" t="s">
        <v>101</v>
      </c>
      <c r="C10" s="40">
        <f>COSTING!U4</f>
        <v>0</v>
      </c>
      <c r="D10" s="13"/>
    </row>
    <row r="11" spans="1:6" x14ac:dyDescent="0.25">
      <c r="A11" s="3"/>
      <c r="B11" s="3" t="s">
        <v>13</v>
      </c>
      <c r="C11" s="41">
        <f>COSTING!G148</f>
        <v>16209.25</v>
      </c>
      <c r="D11" s="13"/>
    </row>
    <row r="12" spans="1:6" s="7" customFormat="1" x14ac:dyDescent="0.25">
      <c r="A12" s="1" t="s">
        <v>14</v>
      </c>
      <c r="B12" s="1" t="s">
        <v>15</v>
      </c>
      <c r="C12" s="6"/>
      <c r="D12" s="13">
        <f>C13+C14+C15+C16</f>
        <v>4500</v>
      </c>
    </row>
    <row r="13" spans="1:6" x14ac:dyDescent="0.25">
      <c r="A13" s="3"/>
      <c r="B13" s="15" t="s">
        <v>16</v>
      </c>
      <c r="C13" s="41">
        <f>COSTING!U16</f>
        <v>4500</v>
      </c>
      <c r="D13" s="32"/>
    </row>
    <row r="14" spans="1:6" x14ac:dyDescent="0.25">
      <c r="A14" s="3"/>
      <c r="B14" s="15" t="s">
        <v>17</v>
      </c>
      <c r="C14" s="41">
        <f>COSTING!G152</f>
        <v>0</v>
      </c>
      <c r="D14" s="32"/>
    </row>
    <row r="15" spans="1:6" x14ac:dyDescent="0.25">
      <c r="A15" s="3"/>
      <c r="B15" s="15" t="s">
        <v>18</v>
      </c>
      <c r="C15" s="42">
        <f>COSTING!G151+COSTING!U15</f>
        <v>0</v>
      </c>
      <c r="D15" s="32"/>
    </row>
    <row r="16" spans="1:6" x14ac:dyDescent="0.25">
      <c r="A16" s="3"/>
      <c r="B16" s="15" t="s">
        <v>19</v>
      </c>
      <c r="C16" s="41"/>
      <c r="D16" s="32"/>
    </row>
    <row r="17" spans="1:4" s="7" customFormat="1" x14ac:dyDescent="0.25">
      <c r="A17" s="1" t="s">
        <v>20</v>
      </c>
      <c r="B17" s="1" t="s">
        <v>21</v>
      </c>
      <c r="C17" s="17"/>
      <c r="D17" s="13">
        <f>C18+C19</f>
        <v>48440.091037500002</v>
      </c>
    </row>
    <row r="18" spans="1:4" s="1" customFormat="1" x14ac:dyDescent="0.25">
      <c r="B18" s="15" t="s">
        <v>22</v>
      </c>
      <c r="C18" s="42">
        <f>COSTING!U22</f>
        <v>48440.091037500002</v>
      </c>
      <c r="D18" s="13"/>
    </row>
    <row r="19" spans="1:4" s="1" customFormat="1" x14ac:dyDescent="0.25">
      <c r="B19" s="26" t="s">
        <v>61</v>
      </c>
      <c r="C19" s="16"/>
      <c r="D19" s="13"/>
    </row>
    <row r="20" spans="1:4" s="7" customFormat="1" x14ac:dyDescent="0.25">
      <c r="A20" s="1" t="s">
        <v>23</v>
      </c>
      <c r="B20" s="1" t="s">
        <v>24</v>
      </c>
      <c r="C20" s="6"/>
      <c r="D20" s="13">
        <f>C21+C22+C23</f>
        <v>2906.4054622499998</v>
      </c>
    </row>
    <row r="21" spans="1:4" x14ac:dyDescent="0.25">
      <c r="A21" s="3"/>
      <c r="B21" s="15" t="s">
        <v>25</v>
      </c>
      <c r="C21" s="42">
        <f>COSTING!M17</f>
        <v>0</v>
      </c>
      <c r="D21" s="32"/>
    </row>
    <row r="22" spans="1:4" x14ac:dyDescent="0.25">
      <c r="A22" s="3"/>
      <c r="B22" s="15" t="s">
        <v>26</v>
      </c>
      <c r="C22" s="42">
        <f>COSTING!U23</f>
        <v>2906.4054622499998</v>
      </c>
      <c r="D22" s="32"/>
    </row>
    <row r="23" spans="1:4" x14ac:dyDescent="0.25">
      <c r="A23" s="3"/>
      <c r="B23" s="26" t="s">
        <v>66</v>
      </c>
      <c r="C23" s="42"/>
      <c r="D23" s="27"/>
    </row>
    <row r="24" spans="1:4" s="7" customFormat="1" x14ac:dyDescent="0.25">
      <c r="A24" s="1" t="s">
        <v>27</v>
      </c>
      <c r="B24" s="1" t="s">
        <v>28</v>
      </c>
      <c r="C24" s="6"/>
      <c r="D24" s="13">
        <f>SUM(C25:C30)</f>
        <v>1000</v>
      </c>
    </row>
    <row r="25" spans="1:4" x14ac:dyDescent="0.25">
      <c r="A25" s="3"/>
      <c r="B25" s="18" t="s">
        <v>29</v>
      </c>
      <c r="C25" s="45">
        <f>COSTING!M43+COSTING!U134</f>
        <v>0</v>
      </c>
      <c r="D25" s="32"/>
    </row>
    <row r="26" spans="1:4" x14ac:dyDescent="0.25">
      <c r="A26" s="3"/>
      <c r="B26" s="15" t="s">
        <v>30</v>
      </c>
      <c r="C26" s="45">
        <f>COSTING!U113</f>
        <v>1000</v>
      </c>
      <c r="D26" s="32"/>
    </row>
    <row r="27" spans="1:4" x14ac:dyDescent="0.25">
      <c r="A27" s="3"/>
      <c r="B27" s="15" t="s">
        <v>31</v>
      </c>
      <c r="C27" s="41">
        <f>COSTING!M162+COSTING!M168</f>
        <v>0</v>
      </c>
      <c r="D27" s="32"/>
    </row>
    <row r="28" spans="1:4" x14ac:dyDescent="0.25">
      <c r="A28" s="3"/>
      <c r="B28" s="15" t="s">
        <v>32</v>
      </c>
      <c r="C28" s="41"/>
      <c r="D28" s="32"/>
    </row>
    <row r="29" spans="1:4" x14ac:dyDescent="0.25">
      <c r="A29" s="3"/>
      <c r="B29" s="15" t="s">
        <v>33</v>
      </c>
      <c r="C29" s="41"/>
      <c r="D29" s="32"/>
    </row>
    <row r="30" spans="1:4" s="7" customFormat="1" x14ac:dyDescent="0.25">
      <c r="A30" s="1"/>
      <c r="B30" s="15" t="s">
        <v>34</v>
      </c>
      <c r="C30" s="41"/>
      <c r="D30" s="1"/>
    </row>
    <row r="31" spans="1:4" s="1" customFormat="1" x14ac:dyDescent="0.25">
      <c r="A31" s="1" t="s">
        <v>35</v>
      </c>
      <c r="B31" s="1" t="s">
        <v>36</v>
      </c>
      <c r="C31" s="16"/>
      <c r="D31" s="13">
        <f>C32+C33+C34</f>
        <v>1196.7603749999998</v>
      </c>
    </row>
    <row r="32" spans="1:4" s="1" customFormat="1" x14ac:dyDescent="0.25">
      <c r="B32" s="15" t="s">
        <v>62</v>
      </c>
      <c r="C32" s="41">
        <f>COSTING!U136</f>
        <v>0</v>
      </c>
      <c r="D32" s="13"/>
    </row>
    <row r="33" spans="1:4" s="7" customFormat="1" x14ac:dyDescent="0.25">
      <c r="A33" s="1"/>
      <c r="B33" s="15" t="s">
        <v>37</v>
      </c>
      <c r="C33" s="41">
        <f>COSTING!G153+COSTING!U17</f>
        <v>1196.7603749999998</v>
      </c>
      <c r="D33" s="13"/>
    </row>
    <row r="34" spans="1:4" s="7" customFormat="1" x14ac:dyDescent="0.25">
      <c r="B34" s="15" t="s">
        <v>38</v>
      </c>
      <c r="C34" s="40"/>
    </row>
    <row r="35" spans="1:4" s="7" customFormat="1" x14ac:dyDescent="0.25">
      <c r="A35" s="1" t="s">
        <v>39</v>
      </c>
      <c r="B35" s="1" t="s">
        <v>40</v>
      </c>
      <c r="C35" s="6"/>
      <c r="D35" s="13">
        <f>C36</f>
        <v>15500</v>
      </c>
    </row>
    <row r="36" spans="1:4" s="7" customFormat="1" x14ac:dyDescent="0.25">
      <c r="B36" s="15" t="s">
        <v>41</v>
      </c>
      <c r="C36" s="41">
        <f>COSTING!U148</f>
        <v>15500</v>
      </c>
      <c r="D36" s="13"/>
    </row>
    <row r="37" spans="1:4" s="7" customFormat="1" x14ac:dyDescent="0.25">
      <c r="A37" s="1" t="s">
        <v>42</v>
      </c>
      <c r="B37" s="1" t="s">
        <v>43</v>
      </c>
      <c r="C37" s="41">
        <f>COSTING!U137</f>
        <v>0</v>
      </c>
      <c r="D37" s="13">
        <f>C37</f>
        <v>0</v>
      </c>
    </row>
    <row r="38" spans="1:4" s="7" customFormat="1" x14ac:dyDescent="0.25">
      <c r="A38" s="1" t="s">
        <v>44</v>
      </c>
      <c r="B38" s="1" t="s">
        <v>45</v>
      </c>
      <c r="C38" s="6"/>
      <c r="D38" s="13">
        <f>C39+C40+C41</f>
        <v>0</v>
      </c>
    </row>
    <row r="39" spans="1:4" s="7" customFormat="1" x14ac:dyDescent="0.25">
      <c r="A39" s="1"/>
      <c r="B39" s="15" t="s">
        <v>46</v>
      </c>
      <c r="C39" s="35">
        <f>COSTING!M169+COSTING!U138</f>
        <v>0</v>
      </c>
      <c r="D39" s="13"/>
    </row>
    <row r="40" spans="1:4" s="7" customFormat="1" x14ac:dyDescent="0.25">
      <c r="A40" s="1"/>
      <c r="B40" s="15" t="s">
        <v>47</v>
      </c>
      <c r="C40" s="35"/>
      <c r="D40" s="13"/>
    </row>
    <row r="41" spans="1:4" s="7" customFormat="1" x14ac:dyDescent="0.25">
      <c r="A41" s="1"/>
      <c r="B41" s="26" t="s">
        <v>63</v>
      </c>
      <c r="C41" s="44"/>
      <c r="D41" s="27"/>
    </row>
    <row r="42" spans="1:4" s="7" customFormat="1" x14ac:dyDescent="0.25">
      <c r="A42" s="1"/>
      <c r="B42" s="26" t="s">
        <v>233</v>
      </c>
      <c r="C42" s="41">
        <f>C8*COSTING!U5</f>
        <v>0</v>
      </c>
      <c r="D42" s="27"/>
    </row>
    <row r="43" spans="1:4" s="7" customFormat="1" x14ac:dyDescent="0.25">
      <c r="A43" s="1"/>
      <c r="B43" s="26" t="s">
        <v>234</v>
      </c>
      <c r="C43" s="41">
        <f>C11*COSTING!U5</f>
        <v>0</v>
      </c>
      <c r="D43" s="27"/>
    </row>
    <row r="44" spans="1:4" s="7" customFormat="1" x14ac:dyDescent="0.25">
      <c r="A44" s="1" t="s">
        <v>48</v>
      </c>
      <c r="B44" s="1" t="s">
        <v>49</v>
      </c>
      <c r="C44" s="6"/>
      <c r="D44" s="13">
        <f>C44</f>
        <v>0</v>
      </c>
    </row>
    <row r="45" spans="1:4" s="7" customFormat="1" x14ac:dyDescent="0.25">
      <c r="A45" s="1" t="s">
        <v>50</v>
      </c>
      <c r="B45" s="1" t="s">
        <v>51</v>
      </c>
      <c r="C45" s="6"/>
      <c r="D45" s="13">
        <f>C45</f>
        <v>0</v>
      </c>
    </row>
    <row r="46" spans="1:4" s="7" customFormat="1" x14ac:dyDescent="0.25">
      <c r="A46" s="1" t="s">
        <v>52</v>
      </c>
      <c r="B46" s="1" t="s">
        <v>53</v>
      </c>
      <c r="C46" s="6"/>
      <c r="D46" s="13">
        <f>C46</f>
        <v>0</v>
      </c>
    </row>
    <row r="47" spans="1:4" s="7" customFormat="1" x14ac:dyDescent="0.25">
      <c r="A47" s="1" t="s">
        <v>54</v>
      </c>
      <c r="B47" s="1" t="s">
        <v>55</v>
      </c>
      <c r="C47" s="6"/>
      <c r="D47" s="13">
        <f>C47</f>
        <v>0</v>
      </c>
    </row>
    <row r="48" spans="1:4" s="7" customFormat="1" x14ac:dyDescent="0.25">
      <c r="A48" s="1" t="s">
        <v>56</v>
      </c>
      <c r="B48" s="1" t="s">
        <v>57</v>
      </c>
      <c r="C48" s="6"/>
      <c r="D48" s="13">
        <f>C48</f>
        <v>0</v>
      </c>
    </row>
    <row r="49" spans="1:5" s="1" customFormat="1" x14ac:dyDescent="0.25">
      <c r="A49" s="20" t="s">
        <v>58</v>
      </c>
      <c r="B49" s="20" t="s">
        <v>59</v>
      </c>
      <c r="C49" s="21"/>
      <c r="D49" s="13">
        <f>C50+C51</f>
        <v>50100</v>
      </c>
    </row>
    <row r="50" spans="1:5" s="1" customFormat="1" x14ac:dyDescent="0.25">
      <c r="A50" s="20"/>
      <c r="B50" s="30" t="s">
        <v>64</v>
      </c>
      <c r="C50" s="31">
        <f>COSTING!M90+COSTING!M128+COSTING!M156</f>
        <v>33600</v>
      </c>
      <c r="D50" s="27"/>
    </row>
    <row r="51" spans="1:5" s="1" customFormat="1" x14ac:dyDescent="0.25">
      <c r="A51" s="22"/>
      <c r="B51" s="29" t="s">
        <v>65</v>
      </c>
      <c r="C51" s="25">
        <f>COSTING!U72+COSTING!U110+COSTING!U168</f>
        <v>16500</v>
      </c>
      <c r="D51" s="28"/>
    </row>
    <row r="52" spans="1:5" x14ac:dyDescent="0.25">
      <c r="A52" s="340" t="s">
        <v>60</v>
      </c>
      <c r="B52" s="340"/>
      <c r="C52" s="340"/>
      <c r="D52" s="6">
        <f>SUM(D7:D51)</f>
        <v>568747.40687475004</v>
      </c>
    </row>
    <row r="53" spans="1:5" x14ac:dyDescent="0.25">
      <c r="E53" s="23"/>
    </row>
    <row r="54" spans="1:5" ht="18.75" x14ac:dyDescent="0.3">
      <c r="A54" s="341" t="s">
        <v>229</v>
      </c>
      <c r="B54" s="341"/>
      <c r="C54" s="341"/>
      <c r="D54" s="341"/>
      <c r="E54" s="24">
        <f>ROUNDUP((D52/(1-E1)),-2)</f>
        <v>748400</v>
      </c>
    </row>
  </sheetData>
  <mergeCells count="3">
    <mergeCell ref="B6:C6"/>
    <mergeCell ref="A52:C52"/>
    <mergeCell ref="A54:D54"/>
  </mergeCells>
  <pageMargins left="0.7" right="0.7" top="0.75" bottom="0.75" header="0.3" footer="0.3"/>
  <pageSetup scale="7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E30"/>
  <sheetViews>
    <sheetView workbookViewId="0">
      <selection activeCell="F2" sqref="F2"/>
    </sheetView>
  </sheetViews>
  <sheetFormatPr defaultColWidth="9.140625" defaultRowHeight="15" x14ac:dyDescent="0.25"/>
  <cols>
    <col min="1" max="1" width="1.7109375" style="47" bestFit="1" customWidth="1"/>
    <col min="2" max="2" width="19.85546875" style="47" bestFit="1" customWidth="1"/>
    <col min="3" max="3" width="42" style="47" bestFit="1" customWidth="1"/>
    <col min="4" max="4" width="17.28515625" style="47" bestFit="1" customWidth="1"/>
    <col min="5" max="5" width="24" style="47" bestFit="1" customWidth="1"/>
    <col min="6" max="16384" width="9.140625" style="47"/>
  </cols>
  <sheetData>
    <row r="1" spans="1:5" s="46" customFormat="1" ht="15" customHeight="1" x14ac:dyDescent="0.25">
      <c r="A1" s="46" t="s">
        <v>67</v>
      </c>
      <c r="B1" s="342" t="s">
        <v>68</v>
      </c>
      <c r="C1" s="342"/>
      <c r="D1" s="342"/>
      <c r="E1" s="342"/>
    </row>
    <row r="2" spans="1:5" x14ac:dyDescent="0.25">
      <c r="B2" s="48" t="s">
        <v>69</v>
      </c>
      <c r="C2" s="48" t="s">
        <v>70</v>
      </c>
      <c r="D2" s="48" t="s">
        <v>71</v>
      </c>
      <c r="E2" s="48" t="s">
        <v>72</v>
      </c>
    </row>
    <row r="3" spans="1:5" x14ac:dyDescent="0.25">
      <c r="B3" s="49" t="s">
        <v>9</v>
      </c>
      <c r="C3" s="49" t="s">
        <v>73</v>
      </c>
      <c r="D3" s="50" t="s">
        <v>74</v>
      </c>
      <c r="E3" s="50" t="s">
        <v>75</v>
      </c>
    </row>
    <row r="4" spans="1:5" x14ac:dyDescent="0.25">
      <c r="B4" s="49" t="s">
        <v>14</v>
      </c>
      <c r="C4" s="49" t="s">
        <v>76</v>
      </c>
      <c r="D4" s="50" t="s">
        <v>77</v>
      </c>
      <c r="E4" s="50" t="s">
        <v>77</v>
      </c>
    </row>
    <row r="5" spans="1:5" x14ac:dyDescent="0.25">
      <c r="B5" s="49" t="s">
        <v>20</v>
      </c>
      <c r="C5" s="49" t="s">
        <v>78</v>
      </c>
      <c r="D5" s="50" t="s">
        <v>79</v>
      </c>
      <c r="E5" s="50" t="s">
        <v>79</v>
      </c>
    </row>
    <row r="6" spans="1:5" x14ac:dyDescent="0.25">
      <c r="B6" s="49" t="s">
        <v>23</v>
      </c>
      <c r="C6" s="49" t="s">
        <v>80</v>
      </c>
      <c r="D6" s="50" t="s">
        <v>81</v>
      </c>
      <c r="E6" s="50" t="s">
        <v>81</v>
      </c>
    </row>
    <row r="7" spans="1:5" x14ac:dyDescent="0.25">
      <c r="B7" s="49" t="s">
        <v>27</v>
      </c>
      <c r="C7" s="49" t="s">
        <v>82</v>
      </c>
      <c r="D7" s="50" t="s">
        <v>83</v>
      </c>
      <c r="E7" s="50" t="s">
        <v>83</v>
      </c>
    </row>
    <row r="8" spans="1:5" x14ac:dyDescent="0.25">
      <c r="B8" s="49" t="s">
        <v>35</v>
      </c>
      <c r="C8" s="49" t="s">
        <v>84</v>
      </c>
      <c r="D8" s="50" t="s">
        <v>85</v>
      </c>
      <c r="E8" s="50" t="s">
        <v>85</v>
      </c>
    </row>
    <row r="9" spans="1:5" x14ac:dyDescent="0.25">
      <c r="B9" s="49" t="s">
        <v>39</v>
      </c>
      <c r="C9" s="49" t="s">
        <v>86</v>
      </c>
      <c r="D9" s="50" t="s">
        <v>87</v>
      </c>
      <c r="E9" s="50" t="s">
        <v>87</v>
      </c>
    </row>
    <row r="10" spans="1:5" x14ac:dyDescent="0.25">
      <c r="B10" s="49" t="s">
        <v>42</v>
      </c>
      <c r="C10" s="49" t="s">
        <v>88</v>
      </c>
      <c r="D10" s="50" t="s">
        <v>89</v>
      </c>
      <c r="E10" s="50" t="s">
        <v>89</v>
      </c>
    </row>
    <row r="11" spans="1:5" x14ac:dyDescent="0.25">
      <c r="B11" s="49" t="s">
        <v>44</v>
      </c>
      <c r="C11" s="49" t="s">
        <v>90</v>
      </c>
      <c r="D11" s="50" t="s">
        <v>91</v>
      </c>
      <c r="E11" s="50" t="s">
        <v>91</v>
      </c>
    </row>
    <row r="12" spans="1:5" x14ac:dyDescent="0.25">
      <c r="B12" s="49" t="s">
        <v>48</v>
      </c>
      <c r="C12" s="49" t="s">
        <v>92</v>
      </c>
      <c r="D12" s="50" t="s">
        <v>93</v>
      </c>
      <c r="E12" s="50" t="s">
        <v>93</v>
      </c>
    </row>
    <row r="13" spans="1:5" x14ac:dyDescent="0.25">
      <c r="B13" s="49" t="s">
        <v>50</v>
      </c>
      <c r="C13" s="49" t="s">
        <v>94</v>
      </c>
      <c r="D13" s="50" t="s">
        <v>95</v>
      </c>
      <c r="E13" s="50" t="s">
        <v>95</v>
      </c>
    </row>
    <row r="14" spans="1:5" x14ac:dyDescent="0.25">
      <c r="B14" s="49" t="s">
        <v>52</v>
      </c>
      <c r="C14" s="49" t="s">
        <v>96</v>
      </c>
      <c r="D14" s="50"/>
      <c r="E14" s="50"/>
    </row>
    <row r="15" spans="1:5" ht="15.75" customHeight="1" x14ac:dyDescent="0.25">
      <c r="B15" s="49" t="s">
        <v>54</v>
      </c>
      <c r="C15" s="49" t="s">
        <v>97</v>
      </c>
      <c r="D15" s="50"/>
      <c r="E15" s="50"/>
    </row>
    <row r="16" spans="1:5" x14ac:dyDescent="0.25">
      <c r="B16" s="49" t="s">
        <v>56</v>
      </c>
      <c r="C16" s="49" t="s">
        <v>98</v>
      </c>
      <c r="D16" s="50"/>
      <c r="E16" s="50"/>
    </row>
    <row r="17" spans="2:5" x14ac:dyDescent="0.25">
      <c r="B17" s="49" t="s">
        <v>58</v>
      </c>
      <c r="C17" s="49" t="s">
        <v>99</v>
      </c>
      <c r="D17" s="50" t="s">
        <v>100</v>
      </c>
      <c r="E17" s="50" t="s">
        <v>100</v>
      </c>
    </row>
    <row r="18" spans="2:5" ht="15" customHeight="1" x14ac:dyDescent="0.25"/>
    <row r="19" spans="2:5" ht="15" customHeight="1" x14ac:dyDescent="0.25"/>
    <row r="21" spans="2:5" ht="15" customHeight="1" x14ac:dyDescent="0.25"/>
    <row r="22" spans="2:5" ht="15" customHeight="1" x14ac:dyDescent="0.25"/>
    <row r="23" spans="2:5" ht="30" customHeight="1" x14ac:dyDescent="0.25"/>
    <row r="24" spans="2:5" ht="15" customHeight="1" x14ac:dyDescent="0.25"/>
    <row r="26" spans="2:5" ht="75" customHeight="1" x14ac:dyDescent="0.25"/>
    <row r="29" spans="2:5" ht="15" customHeight="1" x14ac:dyDescent="0.25"/>
    <row r="30" spans="2:5" ht="15" customHeight="1" x14ac:dyDescent="0.25"/>
  </sheetData>
  <mergeCells count="1">
    <mergeCell ref="B1:E1"/>
  </mergeCells>
  <pageMargins left="0.7" right="0.7" top="0.75" bottom="0.75" header="0.3" footer="0.3"/>
  <pageSetup paperSize="9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COSTING</vt:lpstr>
      <vt:lpstr>ISA CONFIGURATION</vt:lpstr>
      <vt:lpstr>ISA CONFIGURATION (1)</vt:lpstr>
      <vt:lpstr>ISA CONFIGURATION (2)</vt:lpstr>
      <vt:lpstr>SCOPE OF SUPPLY</vt:lpstr>
      <vt:lpstr>FORM-FCA</vt:lpstr>
      <vt:lpstr>FORM-CIF</vt:lpstr>
      <vt:lpstr>FORM-DDP</vt:lpstr>
      <vt:lpstr>REFERENCE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Candra Puspita</dc:creator>
  <cp:lastModifiedBy>Joko Susilo</cp:lastModifiedBy>
  <cp:lastPrinted>2015-09-28T08:49:38Z</cp:lastPrinted>
  <dcterms:created xsi:type="dcterms:W3CDTF">2015-09-21T04:49:51Z</dcterms:created>
  <dcterms:modified xsi:type="dcterms:W3CDTF">2018-02-26T11:16:24Z</dcterms:modified>
</cp:coreProperties>
</file>