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20490" windowHeight="7755" tabRatio="754" activeTab="2"/>
  </bookViews>
  <sheets>
    <sheet name="Schedule TTT (new)" sheetId="13" r:id="rId1"/>
    <sheet name="TTT Class Capacity" sheetId="26" r:id="rId2"/>
    <sheet name="Schedule Training" sheetId="27" r:id="rId3"/>
    <sheet name="Hotel November" sheetId="31" r:id="rId4"/>
    <sheet name="Hotel Desember" sheetId="32" r:id="rId5"/>
    <sheet name="Hotel Januari" sheetId="33" r:id="rId6"/>
    <sheet name="Sheet4" sheetId="23" state="hidden" r:id="rId7"/>
  </sheets>
  <externalReferences>
    <externalReference r:id="rId8"/>
    <externalReference r:id="rId9"/>
  </externalReferences>
  <definedNames>
    <definedName name="_xlnm._FilterDatabase" localSheetId="4" hidden="1">'Hotel Desember'!$B$1:$I$193</definedName>
    <definedName name="_xlnm._FilterDatabase" localSheetId="5" hidden="1">'Hotel Januari'!$B$1:$I$22</definedName>
    <definedName name="_xlnm._FilterDatabase" localSheetId="3" hidden="1">'Hotel November'!$B$1:$I$106</definedName>
    <definedName name="_xlnm._FilterDatabase" localSheetId="2" hidden="1">'Schedule Training'!$C$2:$N$221</definedName>
    <definedName name="_xlnm._FilterDatabase" localSheetId="6" hidden="1">Sheet4!$B$1:$G$275</definedName>
    <definedName name="Assets">[1]Sheet4!$A$2:$A$9</definedName>
    <definedName name="FOREX">'[2]Resource Plan (2)'!$H$120</definedName>
    <definedName name="Level_2" localSheetId="0">#REF!</definedName>
    <definedName name="Level_2" localSheetId="6">#REF!</definedName>
    <definedName name="Level_2">#REF!</definedName>
    <definedName name="n" localSheetId="6">#REF!</definedName>
    <definedName name="n">#REF!</definedName>
    <definedName name="Peran" localSheetId="0">#REF!</definedName>
    <definedName name="Peran" localSheetId="6">#REF!</definedName>
    <definedName name="Peran">#REF!</definedName>
    <definedName name="_xlnm.Print_Area" localSheetId="0">'Schedule TTT (new)'!$A$8:$AI$121</definedName>
  </definedNames>
  <calcPr calcId="144525"/>
</workbook>
</file>

<file path=xl/calcChain.xml><?xml version="1.0" encoding="utf-8"?>
<calcChain xmlns="http://schemas.openxmlformats.org/spreadsheetml/2006/main">
  <c r="J159" i="27" l="1"/>
  <c r="J158" i="27"/>
  <c r="J157" i="27"/>
  <c r="J156" i="27"/>
  <c r="J155" i="27"/>
  <c r="J154" i="27"/>
  <c r="J153" i="27"/>
  <c r="J152" i="27"/>
  <c r="J151" i="27"/>
  <c r="J150" i="27"/>
  <c r="J149" i="27"/>
  <c r="J148" i="27"/>
  <c r="J147" i="27"/>
  <c r="J146" i="27"/>
  <c r="J145" i="27"/>
  <c r="J144" i="27"/>
  <c r="I221" i="27"/>
  <c r="I220" i="27"/>
  <c r="I219" i="27"/>
  <c r="I218" i="27"/>
  <c r="I217" i="27"/>
  <c r="I216" i="27"/>
  <c r="I215" i="27"/>
  <c r="I214" i="27"/>
  <c r="I213" i="27"/>
  <c r="I212" i="27"/>
  <c r="I211" i="27"/>
  <c r="I210" i="27"/>
  <c r="I209" i="27"/>
  <c r="I208" i="27"/>
  <c r="I207" i="27"/>
  <c r="I206" i="27"/>
  <c r="I205" i="27"/>
  <c r="I204" i="27"/>
  <c r="I203" i="27"/>
  <c r="I202" i="27"/>
  <c r="I201" i="27"/>
  <c r="I200" i="27"/>
  <c r="I199" i="27"/>
  <c r="I198" i="27"/>
  <c r="I197" i="27"/>
  <c r="I196" i="27"/>
  <c r="I195" i="27"/>
  <c r="I194" i="27"/>
  <c r="I193" i="27"/>
  <c r="I192" i="27"/>
  <c r="I191" i="27"/>
  <c r="I190" i="27"/>
  <c r="I189" i="27"/>
  <c r="I188" i="27"/>
  <c r="I187" i="27"/>
  <c r="I186" i="27"/>
  <c r="I185" i="27"/>
  <c r="I184" i="27"/>
  <c r="I183" i="27"/>
  <c r="I182" i="27"/>
  <c r="I181" i="27"/>
  <c r="I180" i="27"/>
  <c r="I179" i="27"/>
  <c r="I178" i="27"/>
  <c r="I177" i="27"/>
  <c r="I176" i="27"/>
  <c r="I175" i="27"/>
  <c r="I174" i="27"/>
  <c r="I173" i="27"/>
  <c r="I172" i="27"/>
  <c r="I171" i="27"/>
  <c r="I170" i="27"/>
  <c r="I169" i="27"/>
  <c r="I168" i="27"/>
  <c r="I167" i="27"/>
  <c r="I166" i="27"/>
  <c r="I165" i="27"/>
  <c r="I164" i="27"/>
  <c r="I163" i="27"/>
  <c r="I162" i="27"/>
  <c r="I161" i="27"/>
  <c r="I160" i="27"/>
  <c r="I159" i="27"/>
  <c r="I158" i="27"/>
  <c r="I157" i="27"/>
  <c r="I156" i="27"/>
  <c r="I155" i="27"/>
  <c r="I154" i="27"/>
  <c r="I153" i="27"/>
  <c r="I152" i="27"/>
  <c r="I151" i="27"/>
  <c r="I150" i="27"/>
  <c r="I149" i="27"/>
  <c r="I148" i="27"/>
  <c r="I147" i="27"/>
  <c r="I146" i="27"/>
  <c r="I145" i="27"/>
  <c r="I144" i="27"/>
  <c r="I143" i="27"/>
  <c r="I142" i="27"/>
  <c r="I141" i="27"/>
  <c r="M151" i="27"/>
  <c r="M150" i="27"/>
  <c r="M149" i="27"/>
  <c r="M148" i="27"/>
  <c r="M147" i="27"/>
  <c r="M146" i="27"/>
  <c r="M145" i="27"/>
  <c r="N102" i="27"/>
  <c r="N221" i="27" l="1"/>
  <c r="M221" i="27"/>
  <c r="N220" i="27"/>
  <c r="M220" i="27"/>
  <c r="N219" i="27"/>
  <c r="M219" i="27"/>
  <c r="N218" i="27"/>
  <c r="M218" i="27"/>
  <c r="N217" i="27"/>
  <c r="M217" i="27"/>
  <c r="N216" i="27"/>
  <c r="M216" i="27"/>
  <c r="N215" i="27"/>
  <c r="M215" i="27"/>
  <c r="N214" i="27"/>
  <c r="M214" i="27"/>
  <c r="N213" i="27"/>
  <c r="M213" i="27"/>
  <c r="N212" i="27"/>
  <c r="M212" i="27"/>
  <c r="N211" i="27"/>
  <c r="M211" i="27"/>
  <c r="N210" i="27"/>
  <c r="M210" i="27"/>
  <c r="N209" i="27"/>
  <c r="M209" i="27"/>
  <c r="M208" i="27"/>
  <c r="N208" i="27"/>
  <c r="N207" i="27"/>
  <c r="N206" i="27"/>
  <c r="N205" i="27"/>
  <c r="N204" i="27"/>
  <c r="N161" i="27"/>
  <c r="M161" i="27"/>
  <c r="N160" i="27"/>
  <c r="M160" i="27"/>
  <c r="N159" i="27"/>
  <c r="M159" i="27"/>
  <c r="N158" i="27"/>
  <c r="M158" i="27"/>
  <c r="N157" i="27"/>
  <c r="M157" i="27"/>
  <c r="N156" i="27"/>
  <c r="M156" i="27"/>
  <c r="N155" i="27"/>
  <c r="M155" i="27"/>
  <c r="M153" i="27"/>
  <c r="N153" i="27"/>
  <c r="N151" i="27"/>
  <c r="N115" i="27"/>
  <c r="M115" i="27"/>
  <c r="N114" i="27"/>
  <c r="M114" i="27"/>
  <c r="N113" i="27"/>
  <c r="M113" i="27"/>
  <c r="N112" i="27"/>
  <c r="M112" i="27"/>
  <c r="N111" i="27"/>
  <c r="M111" i="27"/>
  <c r="N110" i="27"/>
  <c r="M110" i="27"/>
  <c r="N109" i="27"/>
  <c r="M109" i="27"/>
  <c r="N108" i="27"/>
  <c r="M108" i="27"/>
  <c r="N103" i="27"/>
  <c r="M103" i="27"/>
  <c r="M102" i="27"/>
  <c r="N101" i="27"/>
  <c r="M101" i="27"/>
  <c r="N100" i="27"/>
  <c r="M100" i="27"/>
  <c r="N99" i="27"/>
  <c r="M99" i="27"/>
  <c r="M98" i="27"/>
  <c r="N98" i="27"/>
  <c r="N97" i="27"/>
  <c r="M97" i="27"/>
  <c r="N80" i="27"/>
  <c r="M80" i="27"/>
  <c r="N79" i="27"/>
  <c r="M79" i="27"/>
  <c r="N78" i="27"/>
  <c r="M78" i="27"/>
  <c r="N77" i="27"/>
  <c r="M77" i="27"/>
  <c r="N76" i="27"/>
  <c r="M76" i="27"/>
  <c r="N75" i="27"/>
  <c r="M75" i="27"/>
  <c r="N74" i="27"/>
  <c r="M74" i="27"/>
  <c r="N73" i="27"/>
  <c r="M73" i="27"/>
  <c r="N72" i="27"/>
  <c r="M72" i="27"/>
  <c r="N71" i="27"/>
  <c r="M71" i="27"/>
  <c r="N67" i="27"/>
  <c r="M67" i="27"/>
  <c r="N66" i="27"/>
  <c r="M66" i="27"/>
  <c r="N65" i="27"/>
  <c r="M65" i="27"/>
  <c r="N64" i="27"/>
  <c r="M64" i="27"/>
  <c r="N63" i="27"/>
  <c r="M63" i="27"/>
  <c r="N62" i="27"/>
  <c r="M62" i="27"/>
  <c r="N61" i="27"/>
  <c r="M61" i="27"/>
  <c r="N60" i="27"/>
  <c r="M60" i="27"/>
  <c r="N59" i="27"/>
  <c r="M59" i="27"/>
  <c r="N58" i="27"/>
  <c r="M58" i="27"/>
  <c r="N57" i="27"/>
  <c r="M57" i="27"/>
  <c r="N56" i="27"/>
  <c r="M56" i="27"/>
  <c r="N55" i="27"/>
  <c r="M55" i="27"/>
  <c r="N54" i="27"/>
  <c r="M54" i="27"/>
  <c r="N53" i="27"/>
  <c r="M53" i="27"/>
  <c r="N52" i="27"/>
  <c r="M52" i="27"/>
  <c r="N51" i="27"/>
  <c r="M51" i="27"/>
  <c r="N50" i="27"/>
  <c r="M50" i="27"/>
  <c r="N49" i="27"/>
  <c r="M49" i="27"/>
  <c r="N48" i="27"/>
  <c r="M48" i="27"/>
  <c r="N47" i="27"/>
  <c r="M47" i="27"/>
  <c r="N46" i="27"/>
  <c r="M46" i="27"/>
  <c r="N45" i="27"/>
  <c r="M45" i="27"/>
  <c r="N44" i="27"/>
  <c r="M44" i="27"/>
  <c r="N43" i="27"/>
  <c r="M43" i="27"/>
  <c r="N42" i="27"/>
  <c r="M42" i="27"/>
  <c r="J221" i="27"/>
  <c r="J220" i="27"/>
  <c r="J219" i="27"/>
  <c r="J218" i="27"/>
  <c r="J217" i="27"/>
  <c r="J216" i="27"/>
  <c r="J215" i="27"/>
  <c r="J214" i="27"/>
  <c r="J213" i="27"/>
  <c r="J212" i="27"/>
  <c r="J211" i="27"/>
  <c r="J210" i="27"/>
  <c r="J209" i="27"/>
  <c r="J208" i="27"/>
  <c r="J207" i="27"/>
  <c r="J206" i="27"/>
  <c r="J205" i="27"/>
  <c r="J204" i="27"/>
  <c r="J203" i="27"/>
  <c r="J202" i="27"/>
  <c r="J201" i="27"/>
  <c r="J198" i="27"/>
  <c r="J197" i="27"/>
  <c r="J194" i="27"/>
  <c r="J193" i="27"/>
  <c r="J192" i="27"/>
  <c r="J190" i="27"/>
  <c r="J189" i="27"/>
  <c r="J187" i="27"/>
  <c r="J185" i="27"/>
  <c r="J184" i="27"/>
  <c r="J182" i="27"/>
  <c r="J181" i="27"/>
  <c r="J180" i="27"/>
  <c r="J178" i="27"/>
  <c r="J174" i="27"/>
  <c r="J200" i="27"/>
  <c r="J199" i="27"/>
  <c r="J196" i="27"/>
  <c r="J195" i="27"/>
  <c r="J191" i="27"/>
  <c r="J188" i="27"/>
  <c r="J186" i="27"/>
  <c r="J183" i="27"/>
  <c r="J179" i="27"/>
  <c r="J177" i="27"/>
  <c r="J176" i="27"/>
  <c r="J175" i="27"/>
  <c r="J173" i="27"/>
  <c r="J172" i="27"/>
  <c r="J171" i="27"/>
  <c r="J170" i="27"/>
  <c r="J169" i="27"/>
  <c r="J166" i="27"/>
  <c r="J165" i="27"/>
  <c r="J162" i="27"/>
  <c r="J168" i="27"/>
  <c r="J167" i="27"/>
  <c r="J164" i="27"/>
  <c r="J163" i="27"/>
  <c r="J161" i="27"/>
  <c r="J160" i="27"/>
  <c r="J143" i="27"/>
  <c r="J142" i="27"/>
  <c r="J141" i="27"/>
  <c r="J140" i="27"/>
  <c r="I140" i="27"/>
  <c r="J139" i="27"/>
  <c r="I139" i="27"/>
  <c r="J138" i="27"/>
  <c r="I138" i="27"/>
  <c r="J137" i="27"/>
  <c r="I137" i="27"/>
  <c r="J136" i="27"/>
  <c r="I136" i="27"/>
  <c r="J135" i="27"/>
  <c r="I135" i="27"/>
  <c r="J134" i="27"/>
  <c r="I134" i="27"/>
  <c r="J133" i="27"/>
  <c r="I133" i="27"/>
  <c r="J132" i="27"/>
  <c r="I132" i="27"/>
  <c r="J131" i="27"/>
  <c r="I131" i="27"/>
  <c r="J130" i="27"/>
  <c r="I130" i="27"/>
  <c r="J129" i="27"/>
  <c r="I129" i="27"/>
  <c r="J128" i="27"/>
  <c r="I128" i="27"/>
  <c r="J127" i="27"/>
  <c r="I127" i="27"/>
  <c r="J126" i="27"/>
  <c r="I126" i="27"/>
  <c r="J125" i="27"/>
  <c r="I125" i="27"/>
  <c r="J124" i="27"/>
  <c r="I124" i="27"/>
  <c r="J123" i="27"/>
  <c r="I123" i="27"/>
  <c r="J122" i="27"/>
  <c r="I122" i="27"/>
  <c r="J121" i="27"/>
  <c r="I121" i="27"/>
  <c r="J120" i="27"/>
  <c r="I120" i="27"/>
  <c r="J119" i="27"/>
  <c r="I119" i="27"/>
  <c r="J118" i="27"/>
  <c r="I118" i="27"/>
  <c r="J117" i="27"/>
  <c r="I117" i="27"/>
  <c r="J116" i="27"/>
  <c r="I116" i="27"/>
  <c r="J115" i="27"/>
  <c r="J114" i="27"/>
  <c r="J113" i="27"/>
  <c r="J112" i="27"/>
  <c r="J111" i="27"/>
  <c r="J110" i="27"/>
  <c r="J109" i="27"/>
  <c r="J108" i="27"/>
  <c r="I115" i="27"/>
  <c r="I114" i="27"/>
  <c r="I113" i="27"/>
  <c r="I112" i="27"/>
  <c r="I111" i="27"/>
  <c r="I110" i="27"/>
  <c r="I109" i="27"/>
  <c r="I108" i="27"/>
  <c r="J107" i="27"/>
  <c r="I107" i="27"/>
  <c r="J106" i="27"/>
  <c r="I106" i="27"/>
  <c r="J105" i="27"/>
  <c r="I105" i="27"/>
  <c r="J104" i="27"/>
  <c r="I104" i="27"/>
  <c r="J103" i="27"/>
  <c r="I103" i="27"/>
  <c r="J102" i="27"/>
  <c r="I102" i="27"/>
  <c r="J101" i="27"/>
  <c r="I101" i="27"/>
  <c r="J100" i="27"/>
  <c r="I100" i="27"/>
  <c r="J99" i="27"/>
  <c r="I99" i="27"/>
  <c r="J98" i="27"/>
  <c r="I98" i="27"/>
  <c r="J97" i="27"/>
  <c r="I97" i="27"/>
  <c r="J96" i="27"/>
  <c r="I96" i="27"/>
  <c r="J95" i="27"/>
  <c r="I95" i="27"/>
  <c r="J94" i="27"/>
  <c r="I94" i="27"/>
  <c r="J93" i="27"/>
  <c r="I93" i="27"/>
  <c r="J92" i="27"/>
  <c r="I92" i="27"/>
  <c r="J91" i="27"/>
  <c r="I91" i="27"/>
  <c r="J90" i="27"/>
  <c r="I90" i="27"/>
  <c r="J89" i="27"/>
  <c r="I89" i="27"/>
  <c r="J88" i="27"/>
  <c r="I88" i="27"/>
  <c r="J87" i="27"/>
  <c r="I87" i="27"/>
  <c r="J86" i="27"/>
  <c r="I86" i="27"/>
  <c r="J85" i="27"/>
  <c r="I85" i="27"/>
  <c r="J84" i="27"/>
  <c r="I84" i="27"/>
  <c r="J83" i="27"/>
  <c r="I83" i="27"/>
  <c r="J82" i="27"/>
  <c r="I82" i="27"/>
  <c r="J81" i="27"/>
  <c r="I81" i="27"/>
  <c r="J80" i="27"/>
  <c r="J79" i="27"/>
  <c r="J78" i="27"/>
  <c r="J77" i="27"/>
  <c r="J76" i="27"/>
  <c r="J75" i="27"/>
  <c r="J74" i="27"/>
  <c r="J73" i="27"/>
  <c r="J72" i="27"/>
  <c r="J71" i="27"/>
  <c r="J70" i="27"/>
  <c r="J69" i="27"/>
  <c r="J68" i="27"/>
  <c r="I80" i="27"/>
  <c r="I79" i="27"/>
  <c r="I78" i="27"/>
  <c r="I77" i="27"/>
  <c r="I76" i="27"/>
  <c r="I75" i="27"/>
  <c r="I74" i="27"/>
  <c r="I73" i="27"/>
  <c r="I72" i="27"/>
  <c r="I71" i="27"/>
  <c r="I70" i="27"/>
  <c r="I69" i="27"/>
  <c r="I68" i="27"/>
  <c r="J67" i="27"/>
  <c r="I67" i="27"/>
  <c r="J66" i="27"/>
  <c r="I66" i="27"/>
  <c r="J65" i="27"/>
  <c r="I65" i="27"/>
  <c r="J64" i="27"/>
  <c r="I64" i="27"/>
  <c r="J63" i="27"/>
  <c r="I63" i="27"/>
  <c r="J62" i="27"/>
  <c r="I62" i="27"/>
  <c r="J61" i="27"/>
  <c r="I61" i="27"/>
  <c r="J60" i="27"/>
  <c r="I60" i="27"/>
  <c r="J59" i="27"/>
  <c r="I59" i="27"/>
  <c r="J58" i="27"/>
  <c r="I58" i="27"/>
  <c r="J57" i="27"/>
  <c r="I57" i="27"/>
  <c r="J56" i="27"/>
  <c r="I56" i="27"/>
  <c r="J55" i="27"/>
  <c r="I55" i="27"/>
  <c r="J54" i="27"/>
  <c r="I54" i="27"/>
  <c r="J53" i="27"/>
  <c r="I53" i="27"/>
  <c r="J52" i="27"/>
  <c r="I52" i="27"/>
  <c r="J51" i="27"/>
  <c r="I51" i="27"/>
  <c r="J50" i="27"/>
  <c r="I50" i="27"/>
  <c r="J49" i="27"/>
  <c r="I49" i="27"/>
  <c r="J48" i="27"/>
  <c r="I48" i="27"/>
  <c r="J47" i="27"/>
  <c r="I47" i="27"/>
  <c r="J46" i="27"/>
  <c r="I46" i="27"/>
  <c r="J45" i="27"/>
  <c r="I45" i="27"/>
  <c r="J44" i="27"/>
  <c r="I44" i="27"/>
  <c r="J43" i="27"/>
  <c r="I43" i="27"/>
  <c r="J42" i="27"/>
  <c r="I42" i="27"/>
  <c r="J40" i="27"/>
  <c r="I40" i="27"/>
  <c r="J38" i="27"/>
  <c r="I38" i="27"/>
  <c r="J39" i="27"/>
  <c r="I39" i="27"/>
  <c r="J37" i="27"/>
  <c r="I37" i="27"/>
  <c r="J31" i="27"/>
  <c r="I31" i="27"/>
  <c r="J27" i="27"/>
  <c r="I27" i="27"/>
  <c r="J25" i="27"/>
  <c r="I25" i="27"/>
  <c r="J22" i="27"/>
  <c r="I22" i="27"/>
  <c r="J41" i="27"/>
  <c r="I41" i="27"/>
  <c r="J36" i="27"/>
  <c r="I36" i="27"/>
  <c r="J35" i="27"/>
  <c r="I35" i="27"/>
  <c r="J34" i="27"/>
  <c r="I34" i="27"/>
  <c r="J33" i="27"/>
  <c r="I33" i="27"/>
  <c r="J32" i="27"/>
  <c r="I32" i="27"/>
  <c r="J30" i="27"/>
  <c r="I30" i="27"/>
  <c r="J29" i="27"/>
  <c r="I29" i="27"/>
  <c r="J28" i="27"/>
  <c r="I28" i="27"/>
  <c r="J26" i="27"/>
  <c r="I26" i="27"/>
  <c r="J24" i="27"/>
  <c r="I24" i="27"/>
  <c r="J23" i="27"/>
  <c r="I23" i="27"/>
  <c r="J21" i="27"/>
  <c r="I21" i="27"/>
  <c r="J20" i="27"/>
  <c r="I20" i="27"/>
  <c r="J19" i="27"/>
  <c r="I19" i="27"/>
  <c r="J18" i="27"/>
  <c r="I18" i="27"/>
  <c r="J17" i="27"/>
  <c r="J16" i="27"/>
  <c r="J15" i="27"/>
  <c r="J14" i="27"/>
  <c r="J13" i="27"/>
  <c r="J12" i="27"/>
  <c r="J11" i="27"/>
  <c r="J10" i="27"/>
  <c r="J9" i="27"/>
  <c r="J8" i="27"/>
  <c r="J7" i="27"/>
  <c r="J6" i="27"/>
  <c r="J5" i="27"/>
  <c r="I17" i="27"/>
  <c r="I16" i="27"/>
  <c r="I15" i="27"/>
  <c r="I14" i="27"/>
  <c r="I13" i="27"/>
  <c r="I12" i="27"/>
  <c r="I11" i="27"/>
  <c r="I10" i="27"/>
  <c r="I9" i="27"/>
  <c r="I8" i="27"/>
  <c r="I7" i="27"/>
  <c r="I6" i="27"/>
  <c r="I5" i="27"/>
  <c r="J4" i="27"/>
  <c r="I4" i="27"/>
  <c r="J3" i="27"/>
  <c r="I3" i="27"/>
  <c r="N17" i="27" l="1"/>
  <c r="M17" i="27"/>
  <c r="N16" i="27"/>
  <c r="M16" i="27"/>
  <c r="N15" i="27"/>
  <c r="M15" i="27"/>
  <c r="N14" i="27"/>
  <c r="M14" i="27"/>
  <c r="N13" i="27"/>
  <c r="M13" i="27"/>
  <c r="N12" i="27"/>
  <c r="M12" i="27"/>
  <c r="N11" i="27"/>
  <c r="M11" i="27"/>
  <c r="N10" i="27"/>
  <c r="M10" i="27"/>
  <c r="N9" i="27"/>
  <c r="M9" i="27"/>
  <c r="N8" i="27"/>
  <c r="M8" i="27"/>
  <c r="N7" i="27"/>
  <c r="M7" i="27"/>
  <c r="N6" i="27"/>
  <c r="M6" i="27"/>
  <c r="N5" i="27"/>
  <c r="M5" i="27"/>
  <c r="N4" i="27"/>
  <c r="M4" i="27"/>
  <c r="K122" i="13" l="1"/>
  <c r="L122" i="13"/>
  <c r="M122" i="13"/>
  <c r="N122" i="13"/>
  <c r="T28" i="26" l="1"/>
  <c r="AD28" i="26" l="1"/>
  <c r="AE28" i="26"/>
  <c r="AF28" i="26"/>
  <c r="AG28" i="26"/>
  <c r="AC28" i="26"/>
  <c r="AD122" i="13"/>
  <c r="AA28" i="26"/>
  <c r="AH122" i="13"/>
  <c r="AG122" i="13"/>
  <c r="AF122" i="13"/>
  <c r="AE122" i="13"/>
  <c r="AA122" i="13"/>
  <c r="Z122" i="13"/>
  <c r="Y122" i="13"/>
  <c r="X122" i="13"/>
  <c r="W122" i="13"/>
  <c r="T122" i="13"/>
  <c r="Q122" i="13"/>
  <c r="S122" i="13"/>
  <c r="R122" i="13"/>
  <c r="P122" i="13"/>
  <c r="J122" i="13"/>
  <c r="G122" i="13"/>
  <c r="F122" i="13"/>
  <c r="E122" i="13"/>
  <c r="D122" i="13"/>
  <c r="Z28" i="26"/>
  <c r="Y28" i="26"/>
  <c r="X28" i="26"/>
  <c r="W28" i="26"/>
  <c r="U28" i="26"/>
  <c r="S28" i="26"/>
  <c r="R28" i="26"/>
  <c r="Q28" i="26"/>
  <c r="P28" i="26"/>
  <c r="N28" i="26"/>
  <c r="M28" i="26"/>
  <c r="L28" i="26"/>
  <c r="K28" i="26"/>
  <c r="J28" i="26"/>
  <c r="G28" i="26"/>
  <c r="F28" i="26"/>
  <c r="E28" i="26"/>
  <c r="D28" i="26"/>
  <c r="AD3" i="26"/>
  <c r="AE3" i="26" s="1"/>
  <c r="AF3" i="26" s="1"/>
  <c r="AG3" i="26" s="1"/>
  <c r="E3" i="26" s="1"/>
  <c r="F3" i="26" s="1"/>
  <c r="G3" i="26" s="1"/>
  <c r="G48" i="23" l="1"/>
  <c r="G65" i="23"/>
  <c r="G80" i="23"/>
  <c r="G84" i="23"/>
  <c r="G86" i="23"/>
  <c r="G91" i="23"/>
  <c r="G99" i="23"/>
  <c r="G103" i="23"/>
  <c r="G104" i="23"/>
  <c r="G107" i="23"/>
  <c r="G117" i="23"/>
  <c r="G123" i="23"/>
  <c r="G131" i="23"/>
  <c r="G137" i="23"/>
  <c r="G138" i="23"/>
  <c r="G144" i="23"/>
  <c r="G145" i="23"/>
  <c r="G159" i="23"/>
  <c r="G161" i="23"/>
  <c r="G164" i="23"/>
  <c r="G179" i="23"/>
  <c r="G184" i="23"/>
  <c r="G190" i="23"/>
  <c r="G193" i="23"/>
  <c r="G198" i="23"/>
  <c r="G218" i="23"/>
  <c r="G233" i="23"/>
  <c r="G234" i="23"/>
  <c r="G235" i="23"/>
  <c r="G237" i="23"/>
  <c r="G242" i="23"/>
  <c r="G243" i="23"/>
  <c r="G247" i="23"/>
  <c r="G262" i="23"/>
  <c r="G264" i="23"/>
  <c r="G266" i="23"/>
  <c r="G272" i="23"/>
  <c r="E9" i="13" l="1"/>
  <c r="F9" i="13" s="1"/>
  <c r="G9" i="13" s="1"/>
  <c r="AB122" i="13" l="1"/>
</calcChain>
</file>

<file path=xl/comments1.xml><?xml version="1.0" encoding="utf-8"?>
<comments xmlns="http://schemas.openxmlformats.org/spreadsheetml/2006/main">
  <authors>
    <author>Adesiany, Lusy</author>
    <author>Mediyanti, Nisma</author>
    <author>Sinaga, Marjuang</author>
  </authors>
  <commentList>
    <comment ref="P10" author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23: Service Operation
1: TCC HO</t>
        </r>
      </text>
    </comment>
    <comment ref="S12" authorId="1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23: Service Operations</t>
        </r>
      </text>
    </comment>
    <comment ref="W12" authorId="1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23: Service Operations
2: CS HO
1: TCC HO</t>
        </r>
      </text>
    </comment>
    <comment ref="Y12" author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23: Service Operations
9: Service Account, Service Operation (Event Planner)
1: TCC HO</t>
        </r>
      </text>
    </comment>
    <comment ref="D26" author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20: Service Operation
Lanjut EXEC dan WARRANTY
3: Service Account, Service Operations (Event Planner), Warranty
4: Service Operation (Event Planner), Warranty
Lanjut EXEC saja
8: Service Account, Service Operation (Event Planner)</t>
        </r>
      </text>
    </comment>
    <comment ref="N26" authorId="1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20: Service Operations
</t>
        </r>
      </text>
    </comment>
    <comment ref="W26" authorId="1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3: Service Account, Service Operations (Event Planner), Warranty
4: Service Operation (Event Planner), Warranty
Lanjut EXEC saja
8: Service Account, Service Operation (Event Planner)</t>
        </r>
      </text>
    </comment>
    <comment ref="AD26" author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1: Specialist Contract Mgt
1: Service Contract
1: Analyst - Master Data &amp; Prod. Cost.
1: Standard Job - MS</t>
        </r>
      </text>
    </comment>
    <comment ref="AE26" authorId="1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1: Standar Job- MS</t>
        </r>
      </text>
    </comment>
    <comment ref="N28" authorId="1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1: AR Coord
pk 13.00-15.00</t>
        </r>
      </text>
    </comment>
    <comment ref="Y28" authorId="1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Lanjut EXEC dan WARRANTY
3: Service Account, Service Operations (Event Planner), Warranty
4: Service Operation (Event Planner), Warranty
14: Warranty
9: Service Account, Warranty
2: CS HO</t>
        </r>
      </text>
    </comment>
    <comment ref="AD28" authorId="1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1: Service Contract</t>
        </r>
      </text>
    </comment>
    <comment ref="D42" author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14: Warranty
9: Service Account, Warranty
2: CS HO 
</t>
        </r>
      </text>
    </comment>
    <comment ref="P42" author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30: Service Account
non CRC</t>
        </r>
      </text>
    </comment>
    <comment ref="G44" authorId="1">
      <text>
        <r>
          <rPr>
            <b/>
            <sz val="9"/>
            <color indexed="81"/>
            <rFont val="Tahoma"/>
            <family val="2"/>
          </rPr>
          <t xml:space="preserve">Mediyanti, Nisma:
</t>
        </r>
        <r>
          <rPr>
            <sz val="9"/>
            <color indexed="81"/>
            <rFont val="Tahoma"/>
            <family val="2"/>
          </rPr>
          <t xml:space="preserve">
3: Service Account, Service Operations (Event Planner), Warranty
8: Service Account, Service Operation (Event Planner)
9: Service Account, Warranty</t>
        </r>
      </text>
    </comment>
    <comment ref="Z44" authorId="1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Arial"/>
            <family val="2"/>
          </rPr>
          <t xml:space="preserve">30: Service Account
</t>
        </r>
      </text>
    </comment>
    <comment ref="D58" author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29: Parts Inventory &amp; Warehouse, &amp; Parts Master Data, Parts Planning (Forecasting) &amp; Parts Procurement
4: Supply Chain HO
1: Comp Allocation
</t>
        </r>
      </text>
    </comment>
    <comment ref="E58" authorId="1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29: Parts Inventory &amp; Warehouse, &amp; Parts Master Data, Parts Planning (Forecasting) &amp; Parts Procurement
2: Supply Chain HO
1: Component Allocation</t>
        </r>
      </text>
    </comment>
    <comment ref="F58" author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2: Suppoy Chain HO
</t>
        </r>
      </text>
    </comment>
    <comment ref="J58" authorId="2">
      <text>
        <r>
          <rPr>
            <b/>
            <sz val="9"/>
            <color indexed="81"/>
            <rFont val="Tahoma"/>
            <family val="2"/>
          </rPr>
          <t>Sinaga, Marjuang:</t>
        </r>
        <r>
          <rPr>
            <sz val="9"/>
            <color indexed="81"/>
            <rFont val="Tahoma"/>
            <family val="2"/>
          </rPr>
          <t xml:space="preserve">
21: S&amp;P, Pureps</t>
        </r>
      </text>
    </comment>
    <comment ref="K58" authorId="1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21: S&amp;P, Pureps
2: Supply Chain HO 
</t>
        </r>
      </text>
    </comment>
    <comment ref="L58" authorId="1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5: Supply Chain HO
21: S&amp;P, Pureps
1: TUS SC
1: TUS SM</t>
        </r>
      </text>
    </comment>
    <comment ref="M58" authorId="1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6: Supply Chain HO
21: S&amp;P, Pureps
1: TUS SC
1: TUS SM</t>
        </r>
      </text>
    </comment>
    <comment ref="Q58" authorId="1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1: Analyst - Master Data &amp; Prod. Cost.
2: Supplier Interface &amp; Pricing HO
4: Master Data &amp; Prod Costing HO</t>
        </r>
      </text>
    </comment>
    <comment ref="D60" authorId="1">
      <text>
        <r>
          <rPr>
            <b/>
            <sz val="9"/>
            <color indexed="81"/>
            <rFont val="Arial"/>
            <family val="2"/>
          </rPr>
          <t>Mediyanti, Nisma:</t>
        </r>
        <r>
          <rPr>
            <sz val="9"/>
            <color indexed="81"/>
            <rFont val="Arial"/>
            <family val="2"/>
          </rPr>
          <t xml:space="preserve">
29: Parts Inventory &amp; Warehouse, &amp; Parts Master Data, Parts Planning (Forecasting) &amp; Parts Procurement
1: Component Allocation</t>
        </r>
      </text>
    </comment>
    <comment ref="E60" authorId="1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29: Parts Inventory &amp; Warehouse, &amp; Parts Master Data, Parts Planning (Forecasting) &amp; Parts Procurement
1: Supply Chain HO Surya paralel dgn MDM PM
</t>
        </r>
      </text>
    </comment>
    <comment ref="F60" authorId="1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3: Supply Chain HO 
1: Component Allocation</t>
        </r>
      </text>
    </comment>
    <comment ref="K60" authorId="1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2: Supply Chain HO (Parts Planning (Forecasting), Parts Procurement)
1: TUS SC
1: TUS SM</t>
        </r>
      </text>
    </comment>
    <comment ref="M60" authorId="1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20: S&amp;P, Pureps
4: Supply Chain HO
1: Comp Allocation HO</t>
        </r>
      </text>
    </comment>
    <comment ref="D74" author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1: TUS SC
1: TUS SM/ Brenda
6: Supply Chain HO</t>
        </r>
      </text>
    </comment>
    <comment ref="E74" author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1: TUS SC
4: Suppky Chain HO
1: TUS SM</t>
        </r>
      </text>
    </comment>
    <comment ref="G74" authorId="1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1: TUS SC
2: Suppky Chain HO
1: TUS SM</t>
        </r>
      </text>
    </comment>
    <comment ref="Q74" author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29: Parts Inventory &amp; Warehouse, &amp; Parts Master Data, Parts Planning (Forecasting) &amp; Parts Procurement
1: TUS SC
1: Supply Chain HO
1: TUS SM</t>
        </r>
      </text>
    </comment>
    <comment ref="R74" authorId="1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29: Parts Inventory &amp; Warehouse, &amp; Parts Master Data, Parts Planning (Forecasting) &amp; Parts Procurement
1: TUS SC
4: Supply Chain HO
1: TUS SM</t>
        </r>
      </text>
    </comment>
    <comment ref="S74" authorId="1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29: Parts Inventory &amp; Warehouse, &amp; Parts Master Data, Parts Planning (Forecasting) &amp; Parts Procurement
1: TUS SC
2: Supply Chain HO</t>
        </r>
      </text>
    </comment>
    <comment ref="T74" authorId="1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29: Parts Inventory &amp; Warehouse, &amp; Parts Master Data, Parts Planning (Forecasting) &amp; Parts Procurement
1: TUS SC
2: Supply Chain HO </t>
        </r>
      </text>
    </comment>
    <comment ref="U74" authorId="1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29: Parts Inventory &amp; Warehouse, &amp; Parts Master Data, Parts Planning (Forecasting) &amp; Parts Procurement
1: TUS SC
2: Supply Chain HO</t>
        </r>
      </text>
    </comment>
    <comment ref="W74" authorId="1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29: Parts Inventory &amp; Warehouse, &amp; Parts Master Data, Parts Planning (Forecasting) &amp; Parts Procurement
1: TUS SC
2: Supply Chain HO</t>
        </r>
      </text>
    </comment>
    <comment ref="X74" authorId="1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29: Parts Inventory &amp; Warehouse, &amp; Parts Master Data, Parts Planning (Forecasting) &amp; Parts Procurement
1: TUS SC
5: Supply Chain HO</t>
        </r>
      </text>
    </comment>
    <comment ref="Y74" authorId="1">
      <text>
        <r>
          <rPr>
            <b/>
            <sz val="9"/>
            <color indexed="81"/>
            <rFont val="Tahoma"/>
            <family val="2"/>
          </rPr>
          <t xml:space="preserve">Mediyanti, Nisma:
</t>
        </r>
        <r>
          <rPr>
            <sz val="9"/>
            <color indexed="81"/>
            <rFont val="Arial"/>
            <family val="2"/>
          </rPr>
          <t>29: Parts Inventory &amp; Warehouse, &amp; Parts Master Data, Parts Planning (Forecasting) &amp; Parts Procurement
1: TUS SC
4: Supply Chain HO
1: TUS SM</t>
        </r>
      </text>
    </comment>
    <comment ref="AD74" author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5: Marketing HO</t>
        </r>
      </text>
    </comment>
    <comment ref="D76" author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1: TUS SC
1: TUS SM
8: Supply Chain HO</t>
        </r>
      </text>
    </comment>
    <comment ref="F76" authorId="1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1: TUS SC
5: Suppky Chain HO
1: TUS SM</t>
        </r>
      </text>
    </comment>
    <comment ref="G76" authorId="1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1: TUS SC
3: Suppky Chain HO
1: TUS SM</t>
        </r>
      </text>
    </comment>
    <comment ref="N76" authorId="1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FI TUS / Karen</t>
        </r>
      </text>
    </comment>
    <comment ref="T76" authorId="1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29: Parts Inventory &amp; Warehouse, &amp; Parts Master Data, Parts Planning (Forecasting) &amp; Parts Procurement
1: TUS SC
3: Supply Chain HO</t>
        </r>
      </text>
    </comment>
    <comment ref="U76" authorId="1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29: Parts Inventory &amp; Warehouse, &amp; Parts Master Data, Parts Planning (Forecasting) &amp; Parts Procurement
1: TUS SC
3: Supply Chain HO</t>
        </r>
      </text>
    </comment>
    <comment ref="X76" authorId="1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29: Parts Inventory &amp; Warehouse, &amp; Parts Master Data, Parts Planning (Forecasting) &amp; Parts Procurement
1: TUS SC
3: Supply Chain HO
1: TUS SM</t>
        </r>
      </text>
    </comment>
    <comment ref="D90" author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9: Sales Rep
12: PS Leader, Sales Rep, Sales Admin
9: Sales Rep, Sales Admin
4: PS Leader, Sales Rep
1: TUS Tony</t>
        </r>
      </text>
    </comment>
    <comment ref="E90" author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9: Sales Rep
12: PS Leader, Sales Rep, Sales Admin
8: Sales Rep, Sales Admin
4: PS Leader, Sales Rep
1: TUS</t>
        </r>
      </text>
    </comment>
    <comment ref="G90" author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9: Sales Rep
4: PS Leader, Sales Rep
1: TUS Tony</t>
        </r>
      </text>
    </comment>
    <comment ref="J90" authorId="2">
      <text>
        <r>
          <rPr>
            <b/>
            <sz val="9"/>
            <color indexed="81"/>
            <rFont val="Tahoma"/>
            <family val="2"/>
          </rPr>
          <t>Sinaga, Marjuang:</t>
        </r>
        <r>
          <rPr>
            <sz val="9"/>
            <color indexed="81"/>
            <rFont val="Tahoma"/>
            <family val="2"/>
          </rPr>
          <t xml:space="preserve">
26: all KU Finance
12: additional HO user, except Spec Contract Perf
2: tambahan Master Data &amp; Prod Costing</t>
        </r>
      </text>
    </comment>
    <comment ref="K90" author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21: Accounting, Finance (FI cabang)
1: TUS
</t>
        </r>
      </text>
    </comment>
    <comment ref="M90" authorId="1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21: Accounting, Finance (FI cabang)
1: AR Coor
1: TUS</t>
        </r>
      </text>
    </comment>
    <comment ref="P90" author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21: Accounting, Finance (FI cabang)
1: Analyst - Master Data &amp; Prod. Cost.
4: Master data &amp; Product  Costing HO</t>
        </r>
      </text>
    </comment>
    <comment ref="Q90" author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21: Accounting, Finance (FI cabang)</t>
        </r>
      </text>
    </comment>
    <comment ref="S90" author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21: Accounting, Finance (FI cabang)</t>
        </r>
      </text>
    </comment>
    <comment ref="T90" author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21: Accounting, Finance (FI cabang)
1: TUS</t>
        </r>
      </text>
    </comment>
    <comment ref="W90" authorId="1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2:  Specialist AR-AP Accounting  HO
2:  AR-AP Master Data HO </t>
        </r>
      </text>
    </comment>
    <comment ref="X90" authorId="2">
      <text>
        <r>
          <rPr>
            <b/>
            <sz val="9"/>
            <color indexed="81"/>
            <rFont val="Tahoma"/>
            <family val="2"/>
          </rPr>
          <t>Sinaga, Marjuang:</t>
        </r>
        <r>
          <rPr>
            <sz val="9"/>
            <color indexed="81"/>
            <rFont val="Tahoma"/>
            <family val="2"/>
          </rPr>
          <t xml:space="preserve">
1: Analyst - Master Data &amp; Prod. Cost.
2:  Specialist -  AR &amp; AP Accounting
4: Master Data &amp; Prod Costing HO</t>
        </r>
      </text>
    </comment>
    <comment ref="AE90" authorId="1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1: Service Contract
1: Spec Contract</t>
        </r>
      </text>
    </comment>
    <comment ref="AF90" authorId="1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1: Specialist Contract Performance
1: Service Contract
1: Analyst - Master Data &amp; Prod. Cost.</t>
        </r>
      </text>
    </comment>
    <comment ref="D92" author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12: PS Leader, Sales Rep, Sales Admin
9: Sales Rep, Sales Admin</t>
        </r>
      </text>
    </comment>
    <comment ref="F92" authorId="1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10: Sales Rep
13: PS Leader, Sales Rep, Sales Admin
8: Sales Rep, Sales Admin
4: PS Leader, Sales Rep
</t>
        </r>
      </text>
    </comment>
    <comment ref="K92" author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21: Accounting, Finance (FI cabang)
1: TUS
1: AR Coord
4:  AR-AP Accounting &amp; Credit HO</t>
        </r>
      </text>
    </comment>
    <comment ref="N92" authorId="2">
      <text>
        <r>
          <rPr>
            <b/>
            <sz val="9"/>
            <color indexed="81"/>
            <rFont val="Tahoma"/>
            <family val="2"/>
          </rPr>
          <t>Sinaga, Marjuang:</t>
        </r>
        <r>
          <rPr>
            <sz val="9"/>
            <color indexed="81"/>
            <rFont val="Tahoma"/>
            <family val="2"/>
          </rPr>
          <t xml:space="preserve">
21: Accounting, Finance (FI cabang)
1: Head Office - Cash Mgt</t>
        </r>
      </text>
    </comment>
    <comment ref="Q92" authorId="1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21: Accounting, Finance (FI cabang)
1: TUS</t>
        </r>
      </text>
    </comment>
    <comment ref="T92" authorId="1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21: Accounting, Finance (FI cabang)
1: Head Office - Tax
4: AR-AP Accounting &amp; Credit
2: Supplier Interface &amp; Pricing
1: TUS Karen
1: Head Office - Cash Mgt
</t>
        </r>
      </text>
    </comment>
    <comment ref="W92" authorId="2">
      <text>
        <r>
          <rPr>
            <b/>
            <sz val="9"/>
            <color indexed="81"/>
            <rFont val="Tahoma"/>
            <family val="2"/>
          </rPr>
          <t xml:space="preserve">Sinaga, Marjuang:
</t>
        </r>
        <r>
          <rPr>
            <sz val="9"/>
            <color indexed="81"/>
            <rFont val="Tahoma"/>
            <family val="2"/>
          </rPr>
          <t xml:space="preserve">
2: Specialist AR-AP Accounting 
2: AR-AP Master Data HO
4: Master Data &amp; Prod Costing HO</t>
        </r>
      </text>
    </comment>
    <comment ref="AF92" authorId="1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1: Specialist Contract Mgt
1: Service Contract
1: Analyst - Master Data &amp; Prod. Cost.</t>
        </r>
      </text>
    </comment>
    <comment ref="K106" author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19: Counterman
1: TUS Ryan</t>
        </r>
      </text>
    </comment>
    <comment ref="N106" authorId="1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Arial"/>
            <family val="2"/>
          </rPr>
          <t>19: Counterman
1: TUS Ryan</t>
        </r>
      </text>
    </comment>
    <comment ref="Q106" authorId="1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19: Counterman
2: Supply Chain HO 
1: TUS Ryan</t>
        </r>
      </text>
    </comment>
    <comment ref="T106" authorId="1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19: Countermen
5: Supply Chain HO</t>
        </r>
      </text>
    </comment>
    <comment ref="W106" authorId="2">
      <text>
        <r>
          <rPr>
            <b/>
            <sz val="9"/>
            <color indexed="81"/>
            <rFont val="Arial"/>
            <family val="2"/>
          </rPr>
          <t>Sinaga, Marjuang:</t>
        </r>
        <r>
          <rPr>
            <sz val="9"/>
            <color indexed="81"/>
            <rFont val="Arial"/>
            <family val="2"/>
          </rPr>
          <t xml:space="preserve">
19 Counterman
Add Group:
12: PS Leader, Sales Rep, Sales Admin
9: Sales Rep, Sales Admin
1: TUS Ryan</t>
        </r>
      </text>
    </comment>
    <comment ref="Y106" author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7: Sales Admin</t>
        </r>
      </text>
    </comment>
    <comment ref="AF106" authorId="1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19: Counterman
1: TUS Ryan</t>
        </r>
      </text>
    </comment>
    <comment ref="L108" authorId="1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19: Counterman
1: TUS Ryan</t>
        </r>
      </text>
    </comment>
    <comment ref="R108" authorId="1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19: Countermen
3: Supply Chain HO </t>
        </r>
      </text>
    </comment>
    <comment ref="S108" authorId="1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19: Countermen
6: Supply Chain HO </t>
        </r>
      </text>
    </comment>
    <comment ref="T108" authorId="1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19: Countermen</t>
        </r>
      </text>
    </comment>
    <comment ref="X108" authorId="1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18: Countermen (exc TUS Brenda)
12: PS Leader, Sales Rep, Sales Admin
9: Sales Rep, Sales Admin</t>
        </r>
      </text>
    </comment>
  </commentList>
</comments>
</file>

<file path=xl/sharedStrings.xml><?xml version="1.0" encoding="utf-8"?>
<sst xmlns="http://schemas.openxmlformats.org/spreadsheetml/2006/main" count="5624" uniqueCount="1483">
  <si>
    <t>Day</t>
  </si>
  <si>
    <t>Jam</t>
  </si>
  <si>
    <t>1st Week</t>
  </si>
  <si>
    <t>2nd Week</t>
  </si>
  <si>
    <t>08.00 - 12.00</t>
  </si>
  <si>
    <t>Jumlah User</t>
  </si>
  <si>
    <t>13.00 - 17.00</t>
  </si>
  <si>
    <t>Ruang</t>
  </si>
  <si>
    <t>User ID</t>
  </si>
  <si>
    <t>Inst</t>
  </si>
  <si>
    <t>Co-Inst1</t>
  </si>
  <si>
    <t>Co-Inst2</t>
  </si>
  <si>
    <t>Name</t>
  </si>
  <si>
    <t>Gender</t>
  </si>
  <si>
    <t>Facilitator</t>
  </si>
  <si>
    <t xml:space="preserve">TRAINING SCHEDULE </t>
  </si>
  <si>
    <t>FI OV</t>
  </si>
  <si>
    <t>FI AP B</t>
  </si>
  <si>
    <t>FI AR B</t>
  </si>
  <si>
    <t>FI TR</t>
  </si>
  <si>
    <t>FI FA</t>
  </si>
  <si>
    <t>FI SC</t>
  </si>
  <si>
    <t>FI PC</t>
  </si>
  <si>
    <t>FI TX</t>
  </si>
  <si>
    <t>FI CM</t>
  </si>
  <si>
    <t>CS OV</t>
  </si>
  <si>
    <t>CS MS</t>
  </si>
  <si>
    <t>CS ADV</t>
  </si>
  <si>
    <t>CS QUOT</t>
  </si>
  <si>
    <t>CS PLAN</t>
  </si>
  <si>
    <t>CS EXEC</t>
  </si>
  <si>
    <t>CS WRTY</t>
  </si>
  <si>
    <t>SC OV</t>
  </si>
  <si>
    <t>SM OV</t>
  </si>
  <si>
    <t>CMD OV</t>
  </si>
  <si>
    <t>PRICE</t>
  </si>
  <si>
    <t>CIM</t>
  </si>
  <si>
    <t>OPPORTUNITY</t>
  </si>
  <si>
    <t>PQM</t>
  </si>
  <si>
    <t>PSO</t>
  </si>
  <si>
    <t>PSR</t>
  </si>
  <si>
    <t>INVOICE</t>
  </si>
  <si>
    <t>IM</t>
  </si>
  <si>
    <t>3rd Week</t>
  </si>
  <si>
    <t>Tiara 4</t>
  </si>
  <si>
    <t>Transition</t>
  </si>
  <si>
    <t>ITR3A IMPLEMENTATION PROJECT</t>
  </si>
  <si>
    <t>TRAINE THE TRAINER (TTT)</t>
  </si>
  <si>
    <t>FI AP</t>
  </si>
  <si>
    <t>Finance</t>
  </si>
  <si>
    <t>FI TX TUS</t>
  </si>
  <si>
    <t>Branch</t>
  </si>
  <si>
    <t>5th Week</t>
  </si>
  <si>
    <t>4th Week</t>
  </si>
  <si>
    <t>Selvy Rompas</t>
  </si>
  <si>
    <t>Sr. Specialist Service Operation</t>
  </si>
  <si>
    <t>HO Tembagapura</t>
  </si>
  <si>
    <t>Female</t>
  </si>
  <si>
    <t>Maryll Kowaas</t>
  </si>
  <si>
    <t>Analyst Service Account</t>
  </si>
  <si>
    <t>Roby Thosuly</t>
  </si>
  <si>
    <t>Specialist Strategy</t>
  </si>
  <si>
    <t>Male</t>
  </si>
  <si>
    <t>Silvanus Sannu</t>
  </si>
  <si>
    <t>Specialist Equipment Health</t>
  </si>
  <si>
    <t>CSU Grassberg</t>
  </si>
  <si>
    <t>Muhammad Ma’ruf</t>
  </si>
  <si>
    <t>Senior Analyst Planning</t>
  </si>
  <si>
    <t>CSU Underground</t>
  </si>
  <si>
    <t>Specialist Warranty</t>
  </si>
  <si>
    <t>Rante Risi</t>
  </si>
  <si>
    <t>Service Support Supervisor</t>
  </si>
  <si>
    <t>Marlin Ambarura</t>
  </si>
  <si>
    <t>Specialist Service Operation</t>
  </si>
  <si>
    <t>Kuala Kencana</t>
  </si>
  <si>
    <t>Specialist Service Account</t>
  </si>
  <si>
    <t>Sr. Analyst Service Account</t>
  </si>
  <si>
    <t>Senior Supervisor Service</t>
  </si>
  <si>
    <t>Supervisor Service</t>
  </si>
  <si>
    <t>Foreman Service</t>
  </si>
  <si>
    <t>Mersi Indriani</t>
  </si>
  <si>
    <t>Spec. Service Account</t>
  </si>
  <si>
    <t>Palembang</t>
  </si>
  <si>
    <t>Zulfikar Al Ahmad</t>
  </si>
  <si>
    <t xml:space="preserve">Sr. Analyst Service Operations </t>
  </si>
  <si>
    <t>Muliono</t>
  </si>
  <si>
    <t>Reza Hafizi</t>
  </si>
  <si>
    <t>Service Operations Analyst</t>
  </si>
  <si>
    <t>Pekanbaru</t>
  </si>
  <si>
    <t>HO Southern</t>
  </si>
  <si>
    <t>Rizali Hady</t>
  </si>
  <si>
    <t>Senior Analyst Strategy</t>
  </si>
  <si>
    <t>Bobby Hanafi Eko Wibowo</t>
  </si>
  <si>
    <t>Equipment Management Supervisor</t>
  </si>
  <si>
    <t>Tanjung</t>
  </si>
  <si>
    <t>Mochamad Syamsul Hadi</t>
  </si>
  <si>
    <t>Batu Kajang</t>
  </si>
  <si>
    <t>Mochamad Sulthon Kautsar</t>
  </si>
  <si>
    <t>Analyst Service Operation</t>
  </si>
  <si>
    <t>Nally Wafa</t>
  </si>
  <si>
    <t>Senior Analyst Service Operation</t>
  </si>
  <si>
    <t>Banjarmasin</t>
  </si>
  <si>
    <t>Andri Kurniawan</t>
  </si>
  <si>
    <t>Batu Licin</t>
  </si>
  <si>
    <t>Erie Hazardy</t>
  </si>
  <si>
    <t>Gunawan Widodo</t>
  </si>
  <si>
    <t>Senior Analyst Service Account</t>
  </si>
  <si>
    <t>Senior Analyst Service Acoount</t>
  </si>
  <si>
    <t>Pontianak</t>
  </si>
  <si>
    <t>Senior Specialist Warranty</t>
  </si>
  <si>
    <t>Senior Analyst Warranty</t>
  </si>
  <si>
    <t>Analyst Technical Communicator</t>
  </si>
  <si>
    <t>Pangkalan Bun</t>
  </si>
  <si>
    <t>Dovy Achmad Jauhari</t>
  </si>
  <si>
    <t>Herry Susanto</t>
  </si>
  <si>
    <t xml:space="preserve">Specialist warranty </t>
  </si>
  <si>
    <t>Desmarita Hasibuan</t>
  </si>
  <si>
    <t>Sr Analyst Service Account</t>
  </si>
  <si>
    <t>Medan</t>
  </si>
  <si>
    <t>Ahmad Ridjan Lubis</t>
  </si>
  <si>
    <t xml:space="preserve">Analyst Service Account  </t>
  </si>
  <si>
    <t>Martabe</t>
  </si>
  <si>
    <t>Yulia Novarita</t>
  </si>
  <si>
    <t>Padang</t>
  </si>
  <si>
    <t>Bambang</t>
  </si>
  <si>
    <t>Samarinda</t>
  </si>
  <si>
    <t>Fauzan Arief</t>
  </si>
  <si>
    <t>M. Taufiq Arie Sandi</t>
  </si>
  <si>
    <t>Analyst Warranty</t>
  </si>
  <si>
    <t>Sunarto</t>
  </si>
  <si>
    <t>Separi</t>
  </si>
  <si>
    <t>Sangatta</t>
  </si>
  <si>
    <t>Lukas Pedy</t>
  </si>
  <si>
    <t>Mathius Jhon</t>
  </si>
  <si>
    <t>Rifai Kandong</t>
  </si>
  <si>
    <t>Equipment Management</t>
  </si>
  <si>
    <t>Widodo Wibowo</t>
  </si>
  <si>
    <t>Gunung Bayan</t>
  </si>
  <si>
    <t>Balikpapan</t>
  </si>
  <si>
    <t>Tarakan</t>
  </si>
  <si>
    <t>HO Northern</t>
  </si>
  <si>
    <t>Sr. Specialist Planning</t>
  </si>
  <si>
    <t>Tj. Redeb-Berau</t>
  </si>
  <si>
    <t>Muh. Nur Huda</t>
  </si>
  <si>
    <t>Service Accounts Analyst</t>
  </si>
  <si>
    <t>Batakan</t>
  </si>
  <si>
    <t>Muh. Rizal Adam</t>
  </si>
  <si>
    <t>Ratna Dewi Purnama Sari</t>
  </si>
  <si>
    <t>Irawan Kuswenda</t>
  </si>
  <si>
    <t>Parts Supervisor</t>
  </si>
  <si>
    <t>Agus Nugroho</t>
  </si>
  <si>
    <t>Parts Sr. Analyst</t>
  </si>
  <si>
    <t>Sevira Ratri Pratiwi</t>
  </si>
  <si>
    <t>Analyst service operation</t>
  </si>
  <si>
    <t>Surabaya</t>
  </si>
  <si>
    <t>Prastuty Wahyuningtyas</t>
  </si>
  <si>
    <t>Sr. analyst service account</t>
  </si>
  <si>
    <t>Service Support</t>
  </si>
  <si>
    <t>BSD</t>
  </si>
  <si>
    <t>Event Planner</t>
  </si>
  <si>
    <t>Service Operation</t>
  </si>
  <si>
    <t>Irvina Mamuaya</t>
  </si>
  <si>
    <t>Senior Analyst Service Accounts</t>
  </si>
  <si>
    <t>Manado</t>
  </si>
  <si>
    <t>Assistant Service Accounts</t>
  </si>
  <si>
    <t>Ternate</t>
  </si>
  <si>
    <t>Rhonny Sasabone</t>
  </si>
  <si>
    <t>Analyst Service Accounts</t>
  </si>
  <si>
    <t>Sorong</t>
  </si>
  <si>
    <t>Iman Irawanto</t>
  </si>
  <si>
    <t>Jayapura</t>
  </si>
  <si>
    <t>Nirwan Minggu</t>
  </si>
  <si>
    <t>Analyst Service Operations</t>
  </si>
  <si>
    <t>Merauke</t>
  </si>
  <si>
    <t>Akhsanul Sadikin</t>
  </si>
  <si>
    <t>Makassar</t>
  </si>
  <si>
    <t>Harseto Uda Batti</t>
  </si>
  <si>
    <t>Kendari</t>
  </si>
  <si>
    <t>Muhammad Iqbal Rasyid</t>
  </si>
  <si>
    <t>Ambon</t>
  </si>
  <si>
    <t>Manager Service Operations</t>
  </si>
  <si>
    <t>Soroako</t>
  </si>
  <si>
    <t>CRC</t>
  </si>
  <si>
    <t>CRC Balikpapan</t>
  </si>
  <si>
    <t>Supervisor EM</t>
  </si>
  <si>
    <t>Batu Hijau</t>
  </si>
  <si>
    <t>Sucipto</t>
  </si>
  <si>
    <t>Maruf</t>
  </si>
  <si>
    <t>Heri Isnaini</t>
  </si>
  <si>
    <t>Senior Specialist Service Operation</t>
  </si>
  <si>
    <t>Senior Analyst Tech Com</t>
  </si>
  <si>
    <t>Alfonsus Manangkot</t>
  </si>
  <si>
    <t>Customer Service Sr.Supervisor</t>
  </si>
  <si>
    <t>Muswar</t>
  </si>
  <si>
    <t>Supervisor Parts</t>
  </si>
  <si>
    <t>Veky Palenewen</t>
  </si>
  <si>
    <t>Budi Siagian</t>
  </si>
  <si>
    <t>Counterman</t>
  </si>
  <si>
    <t>Diana Adriani</t>
  </si>
  <si>
    <t>Sales Support Analyst</t>
  </si>
  <si>
    <t>Nety Rahman</t>
  </si>
  <si>
    <t>ISR</t>
  </si>
  <si>
    <t>Bandar Lampung</t>
  </si>
  <si>
    <t>Erwin Romadhoni</t>
  </si>
  <si>
    <t>PSSR</t>
  </si>
  <si>
    <t>Riandi</t>
  </si>
  <si>
    <t>Bengkulu</t>
  </si>
  <si>
    <t>Uli Maryana</t>
  </si>
  <si>
    <t>PS Sales Support Analyst</t>
  </si>
  <si>
    <t>Sales Admin</t>
  </si>
  <si>
    <t>Rahmawati Romansyah</t>
  </si>
  <si>
    <t>Ifathul Khusnah</t>
  </si>
  <si>
    <t>Sri Martina</t>
  </si>
  <si>
    <t>Diana Isnani</t>
  </si>
  <si>
    <t>Rieski Artha Jingga</t>
  </si>
  <si>
    <t>Riklah Mentayani</t>
  </si>
  <si>
    <t>Parts Operation Foreman</t>
  </si>
  <si>
    <t>Muhammad Andi Azis Nur Abdillah</t>
  </si>
  <si>
    <t>Parts Analyst</t>
  </si>
  <si>
    <t>Sales Supervisor</t>
  </si>
  <si>
    <t>Rahadian Sukma</t>
  </si>
  <si>
    <t>Sales Support PS</t>
  </si>
  <si>
    <t>Surya Setiawan</t>
  </si>
  <si>
    <t>Zulviyandi Dahril</t>
  </si>
  <si>
    <t>Fani Mulia</t>
  </si>
  <si>
    <t>Andy Muhammad Hakim</t>
  </si>
  <si>
    <t>PS Sales Leader</t>
  </si>
  <si>
    <t>Suyono</t>
  </si>
  <si>
    <t>Heru Winanto</t>
  </si>
  <si>
    <t>Miftahul Asror</t>
  </si>
  <si>
    <t>Senior PSSE</t>
  </si>
  <si>
    <t>Nandini Swasti Achedya Candraditya</t>
  </si>
  <si>
    <t>Area Sales Support</t>
  </si>
  <si>
    <t>Senior PSSR</t>
  </si>
  <si>
    <t>Parid Durachim</t>
  </si>
  <si>
    <t>Donny E.M Timbulen</t>
  </si>
  <si>
    <t>Sr. Analyst Parts</t>
  </si>
  <si>
    <t>Abdul Asis</t>
  </si>
  <si>
    <t>Counter Leader</t>
  </si>
  <si>
    <t>Andhik Pujianto</t>
  </si>
  <si>
    <t>Titik W. Nugraheni</t>
  </si>
  <si>
    <t>Senior analyst part</t>
  </si>
  <si>
    <t>Cirebon</t>
  </si>
  <si>
    <t>Batam</t>
  </si>
  <si>
    <t>Cilegon</t>
  </si>
  <si>
    <t>Sales Support</t>
  </si>
  <si>
    <t>Sales Manager</t>
  </si>
  <si>
    <t> Parts Operation</t>
  </si>
  <si>
    <t>Prayus Marsanta</t>
  </si>
  <si>
    <t>Specialist Opportunity Development</t>
  </si>
  <si>
    <t>HO East Ind.</t>
  </si>
  <si>
    <t>Berlin Pabunta</t>
  </si>
  <si>
    <t>Arif Wiza Zulkarnain</t>
  </si>
  <si>
    <t>Sales Executive</t>
  </si>
  <si>
    <t>Arya Fahrian</t>
  </si>
  <si>
    <t>Tamrin Mahmud</t>
  </si>
  <si>
    <t>Senior Analyst Parts Operation</t>
  </si>
  <si>
    <t>Mantasiah</t>
  </si>
  <si>
    <t>Analyst Parts Operation</t>
  </si>
  <si>
    <t>Data Management Specialist</t>
  </si>
  <si>
    <t>Data Management Analyst</t>
  </si>
  <si>
    <t>Opportunity Dev &amp; Deployment Specialist</t>
  </si>
  <si>
    <t>Supplier Interface &amp; Pricing Specialist</t>
  </si>
  <si>
    <t>Customer Service Senior Analyst</t>
  </si>
  <si>
    <t>Lusia Azmi</t>
  </si>
  <si>
    <t>TUS</t>
  </si>
  <si>
    <t>Saribun Batubara</t>
  </si>
  <si>
    <t>Parts Specialist</t>
  </si>
  <si>
    <t>Join Lasut</t>
  </si>
  <si>
    <t>Abdul Rahman</t>
  </si>
  <si>
    <t>Mustamin</t>
  </si>
  <si>
    <t>Storeman</t>
  </si>
  <si>
    <t>Putut Suryono</t>
  </si>
  <si>
    <t>Parts Operation Supervisor</t>
  </si>
  <si>
    <t>Warehouseman</t>
  </si>
  <si>
    <t>Firmansyah</t>
  </si>
  <si>
    <t>Merlin Pademme</t>
  </si>
  <si>
    <t>Senior Analyst Purchasing (HCSS)</t>
  </si>
  <si>
    <t>Parts Coordinator</t>
  </si>
  <si>
    <t>Office Operation Analyst</t>
  </si>
  <si>
    <t>Rio Mahyuddin</t>
  </si>
  <si>
    <t>Office Operation Assistant</t>
  </si>
  <si>
    <t>Senior Analyst Parts</t>
  </si>
  <si>
    <t>Wahyu Prio Handoko</t>
  </si>
  <si>
    <t>Dedy Suhendra</t>
  </si>
  <si>
    <t>Office Operation</t>
  </si>
  <si>
    <t>Specialist Part Operation</t>
  </si>
  <si>
    <t>Warehouse Coordinator</t>
  </si>
  <si>
    <t>Mahmuda Haris Batubara</t>
  </si>
  <si>
    <t>Part Advisor</t>
  </si>
  <si>
    <t>Afifan Yunaini Satria Pratama</t>
  </si>
  <si>
    <t>Sujari</t>
  </si>
  <si>
    <t>General Admin</t>
  </si>
  <si>
    <t>Parsaoran Siahaan</t>
  </si>
  <si>
    <t>Warehouse Foreman</t>
  </si>
  <si>
    <t>A. M Irman SE</t>
  </si>
  <si>
    <t>Foreman Parts Operation</t>
  </si>
  <si>
    <t>Muhamad Nasrun Tasman</t>
  </si>
  <si>
    <t>Supervisor Parts Operation</t>
  </si>
  <si>
    <t>Mohammad Noor Imam Suprapto</t>
  </si>
  <si>
    <t xml:space="preserve">Purchasing Coordinator </t>
  </si>
  <si>
    <t>Acnes Radeg Musika Kaltim</t>
  </si>
  <si>
    <t>M Nurul Yaqin</t>
  </si>
  <si>
    <t>Parts supervisor</t>
  </si>
  <si>
    <t>Rinaldi Sjukbar</t>
  </si>
  <si>
    <t>Office Operation Supervisor</t>
  </si>
  <si>
    <t>Clerk, Purchasing Representative  Trade</t>
  </si>
  <si>
    <t>Matius Mongan</t>
  </si>
  <si>
    <t>MERRY NATALIA LAATUNG</t>
  </si>
  <si>
    <t>TRAS DWIADJI BUANA</t>
  </si>
  <si>
    <t>Office Operation Senior Analyst</t>
  </si>
  <si>
    <t>JUSMAWATI</t>
  </si>
  <si>
    <t>VENSI MARSANTA</t>
  </si>
  <si>
    <t>Purchase Analyst</t>
  </si>
  <si>
    <t>Jayeng Srimurti Wijaya</t>
  </si>
  <si>
    <t>Senior Analyst Part</t>
  </si>
  <si>
    <t>CHANDRA ARISKA</t>
  </si>
  <si>
    <t>General Administration Officer</t>
  </si>
  <si>
    <t>Hanry Taufan</t>
  </si>
  <si>
    <t>Specialist Counter Operation</t>
  </si>
  <si>
    <t>Senior Specialist Demand Planning</t>
  </si>
  <si>
    <t>Specialist Supply Planning</t>
  </si>
  <si>
    <t>Senior Specialist Parts Inventory Non CAT</t>
  </si>
  <si>
    <t>Senior Analyst Warehousing</t>
  </si>
  <si>
    <t>Category Senior Analyst</t>
  </si>
  <si>
    <t>Purchase Specialist</t>
  </si>
  <si>
    <t>Purchase Senior Analyst</t>
  </si>
  <si>
    <t>Pajiman</t>
  </si>
  <si>
    <t>Clerk Purchasing</t>
  </si>
  <si>
    <t>Accounts Executive</t>
  </si>
  <si>
    <t>Leonardo Pomantow</t>
  </si>
  <si>
    <t>Accounting Sr.Specialist</t>
  </si>
  <si>
    <t>Lidia Liud</t>
  </si>
  <si>
    <t>Accounting Specialist</t>
  </si>
  <si>
    <t>Elwan Muharizon</t>
  </si>
  <si>
    <t>AR Coordinator</t>
  </si>
  <si>
    <t>Yudhistira</t>
  </si>
  <si>
    <t>Sr. Finance Analyst</t>
  </si>
  <si>
    <t>Bagus Ardianto</t>
  </si>
  <si>
    <t>Accounting Supervisor</t>
  </si>
  <si>
    <t>Analyst Accounting</t>
  </si>
  <si>
    <t>Eka Mellyani</t>
  </si>
  <si>
    <t>Rina Rohana</t>
  </si>
  <si>
    <t>Senior Analyst Accounting</t>
  </si>
  <si>
    <t>Doddy Agung Cahyono</t>
  </si>
  <si>
    <t>Akhmar Walesa</t>
  </si>
  <si>
    <t>Senior Analyst Finance</t>
  </si>
  <si>
    <t>Astrid Fourlia L. Tobing</t>
  </si>
  <si>
    <t>Billian Noor</t>
  </si>
  <si>
    <t>Muhammad Afriansyah</t>
  </si>
  <si>
    <t>Finance Coordinator</t>
  </si>
  <si>
    <t>Finance Supervisor</t>
  </si>
  <si>
    <t>Finance Analyst</t>
  </si>
  <si>
    <t>Jefta Hendrik R.</t>
  </si>
  <si>
    <t>Accounting Spv.</t>
  </si>
  <si>
    <t>As'ad Nawawi</t>
  </si>
  <si>
    <t>Finance Spv.</t>
  </si>
  <si>
    <t>Muhammad Rafiuddin</t>
  </si>
  <si>
    <t>Defrianto V. Mantong</t>
  </si>
  <si>
    <t>Mochamad Fauzi Farid</t>
  </si>
  <si>
    <t>Analyst - Cash Management</t>
  </si>
  <si>
    <t>Analyst - Tax Operation</t>
  </si>
  <si>
    <t>Analyst - Master Data &amp; Prod. Cost.</t>
  </si>
  <si>
    <t>Dony J</t>
  </si>
  <si>
    <t>Analyst Finance</t>
  </si>
  <si>
    <t>Sales Funnel Specialist</t>
  </si>
  <si>
    <t>Business System Specialist</t>
  </si>
  <si>
    <t>Room</t>
  </si>
  <si>
    <t>System/Client</t>
  </si>
  <si>
    <t>ECC&amp;CRM</t>
  </si>
  <si>
    <t>SC MDM PM</t>
  </si>
  <si>
    <t>SC MDM BOM</t>
  </si>
  <si>
    <t>SC MDM PR&amp;CR</t>
  </si>
  <si>
    <t>SC MDM PIR</t>
  </si>
  <si>
    <t>SC MDM Cond. Rec</t>
  </si>
  <si>
    <t>SC MDM SL</t>
  </si>
  <si>
    <t>SC DPM AMT</t>
  </si>
  <si>
    <t>SC DPM MF</t>
  </si>
  <si>
    <t>SC DPM Comp.</t>
  </si>
  <si>
    <t>SC DPM App</t>
  </si>
  <si>
    <t>SC PRM Parts</t>
  </si>
  <si>
    <t>SC PRM Svc</t>
  </si>
  <si>
    <t>SC PR App Mgt</t>
  </si>
  <si>
    <t>SC PO Mgt CAT</t>
  </si>
  <si>
    <t>SC PO Mgt Non CAT</t>
  </si>
  <si>
    <t>SC PO Mgt Int</t>
  </si>
  <si>
    <t>SC PO App Mgt</t>
  </si>
  <si>
    <t xml:space="preserve">SC STO </t>
  </si>
  <si>
    <t>SC WH MMD</t>
  </si>
  <si>
    <t>SC WH GR</t>
  </si>
  <si>
    <t>SC WH IA</t>
  </si>
  <si>
    <t>SC WH Daily &amp; AST</t>
  </si>
  <si>
    <t>SC Return to VM</t>
  </si>
  <si>
    <t>SC Review CCR</t>
  </si>
  <si>
    <t>SC WH Manage OD &amp; GI</t>
  </si>
  <si>
    <t>SC Shipment</t>
  </si>
  <si>
    <t>SC Manage Claim</t>
  </si>
  <si>
    <t>SC Mgt Rep</t>
  </si>
  <si>
    <t>Elisabeth Simanjuntak</t>
  </si>
  <si>
    <t>Gigih Ananto</t>
  </si>
  <si>
    <t>I Nengah Budiasa</t>
  </si>
  <si>
    <t>Juki Priyono</t>
  </si>
  <si>
    <t>Mega Nila Yustira</t>
  </si>
  <si>
    <t>Jati Nugroho</t>
  </si>
  <si>
    <t>Nadya Patricia Catherine</t>
  </si>
  <si>
    <t>Joko Purwanto</t>
  </si>
  <si>
    <t>Akhmad Ridhany</t>
  </si>
  <si>
    <t>Julpi Dipriady</t>
  </si>
  <si>
    <t>Steven T</t>
  </si>
  <si>
    <t>Dwi Sulistyo Ariwibowo</t>
  </si>
  <si>
    <t>Victor Tandungan</t>
  </si>
  <si>
    <t>Maryanto</t>
  </si>
  <si>
    <t>Daud Sapan</t>
  </si>
  <si>
    <t>Rosa Aditama</t>
  </si>
  <si>
    <t>Metti Rerung</t>
  </si>
  <si>
    <t>Reki Oroh</t>
  </si>
  <si>
    <t>Aprio Riska P</t>
  </si>
  <si>
    <t>Eko Yanuarto</t>
  </si>
  <si>
    <t>Ari Setiawan</t>
  </si>
  <si>
    <t>Hendra Octavianus Mendome</t>
  </si>
  <si>
    <t>Dwi Hernandariyanto</t>
  </si>
  <si>
    <t>Choirul Asyril Zanuar Syah</t>
  </si>
  <si>
    <t>Deka Ivan Sasmita</t>
  </si>
  <si>
    <t>Djahrani</t>
  </si>
  <si>
    <t>Wahris Shobri Atmaja</t>
  </si>
  <si>
    <t>Yudi Zakariya</t>
  </si>
  <si>
    <t>Senior Analyst Service Operations</t>
  </si>
  <si>
    <t>Ade Candra</t>
  </si>
  <si>
    <t>Yusuf Bachtiar</t>
  </si>
  <si>
    <t>Yules Torey</t>
  </si>
  <si>
    <t>Dwi Setyawan</t>
  </si>
  <si>
    <t>I Nengah Sumantra</t>
  </si>
  <si>
    <t>Sudirman</t>
  </si>
  <si>
    <t>Ufi M Nur Apri</t>
  </si>
  <si>
    <t>Maradona Nadapdap</t>
  </si>
  <si>
    <t>Patriyani</t>
  </si>
  <si>
    <t>Hary Wardi Kristian</t>
  </si>
  <si>
    <t>Adi Nugroho</t>
  </si>
  <si>
    <t>Sukarno Rachmad Hidayat</t>
  </si>
  <si>
    <t>Yulman Suriansyah</t>
  </si>
  <si>
    <t>Analyst warranty</t>
  </si>
  <si>
    <t>Faried Fuzihary</t>
  </si>
  <si>
    <t>M Faisal Rahman</t>
  </si>
  <si>
    <t>Kasmadi</t>
  </si>
  <si>
    <t>Yudi Iskandar Dinata</t>
  </si>
  <si>
    <t>Adi Setiawan</t>
  </si>
  <si>
    <t>Habibi Bachtiar</t>
  </si>
  <si>
    <t>Setyono Maruwi</t>
  </si>
  <si>
    <t>Fauzi Abdillah</t>
  </si>
  <si>
    <t>Hasmah</t>
  </si>
  <si>
    <t>Sr. Analyst - Service Support</t>
  </si>
  <si>
    <t>Candra Juliawan</t>
  </si>
  <si>
    <t>Yudi Syarif</t>
  </si>
  <si>
    <t>Dwi Iswahyudi</t>
  </si>
  <si>
    <t>Tommy Arya</t>
  </si>
  <si>
    <t>Zulhamdiyanov</t>
  </si>
  <si>
    <t>Riyono</t>
  </si>
  <si>
    <t>Executive, Parts</t>
  </si>
  <si>
    <t>Ade Lekakutari</t>
  </si>
  <si>
    <t>Rokhim</t>
  </si>
  <si>
    <t>Allen Mumu</t>
  </si>
  <si>
    <t>Charles Gozali</t>
  </si>
  <si>
    <t>Artha Linda</t>
  </si>
  <si>
    <t>Tri Riani Pamularsih</t>
  </si>
  <si>
    <t>Sanga-Sanga</t>
  </si>
  <si>
    <t>Anwar ST</t>
  </si>
  <si>
    <t>Manager Account</t>
  </si>
  <si>
    <t>Eko Prihardiyanto</t>
  </si>
  <si>
    <t>Countermen</t>
  </si>
  <si>
    <t>Kemas Triseptheo</t>
  </si>
  <si>
    <t>Bangka Belitung</t>
  </si>
  <si>
    <t>Part Operation Supervisor</t>
  </si>
  <si>
    <t>Senior Executive, Parts</t>
  </si>
  <si>
    <t>SN</t>
  </si>
  <si>
    <t>Asgap Bin Ali</t>
  </si>
  <si>
    <t>Mataram</t>
  </si>
  <si>
    <t>SAP NAV ECC</t>
  </si>
  <si>
    <t>SAP NAV CRM</t>
  </si>
  <si>
    <t>SOFT SKILL</t>
  </si>
  <si>
    <t>Brave</t>
  </si>
  <si>
    <t>Co-Inst3</t>
  </si>
  <si>
    <t>SAP NAV CRM + Fiori</t>
  </si>
  <si>
    <t>SAP NAV ECC + Fiori</t>
  </si>
  <si>
    <t>Time and Class, No. of Users, Instructor &amp; Co-instructor</t>
  </si>
  <si>
    <t>Nisma M.</t>
  </si>
  <si>
    <t>Marjuang</t>
  </si>
  <si>
    <t>Zulfikar Ali</t>
  </si>
  <si>
    <t>Zulfiadi</t>
  </si>
  <si>
    <t>Nia Kaniawati</t>
  </si>
  <si>
    <t>TRN05-10</t>
  </si>
  <si>
    <t>Total Instructor, Co-Ins, &amp; Facilitator</t>
  </si>
  <si>
    <t>Total User</t>
  </si>
  <si>
    <t>TOTAL</t>
  </si>
  <si>
    <t>Trakindo Comment Center</t>
  </si>
  <si>
    <t>Endah</t>
  </si>
  <si>
    <t>Aswin</t>
  </si>
  <si>
    <t>Hendra</t>
  </si>
  <si>
    <t>Rike</t>
  </si>
  <si>
    <t>Sonniyah</t>
  </si>
  <si>
    <t>Suhandi</t>
  </si>
  <si>
    <t>Santo</t>
  </si>
  <si>
    <t>Rike + Harris</t>
  </si>
  <si>
    <t>Suhandi + Grace</t>
  </si>
  <si>
    <t>Januar + Marissa</t>
  </si>
  <si>
    <t>Marrissa</t>
  </si>
  <si>
    <t>Rudi</t>
  </si>
  <si>
    <t>Meidi</t>
  </si>
  <si>
    <t>Iwan</t>
  </si>
  <si>
    <t>Dodik</t>
  </si>
  <si>
    <t>Yosea</t>
  </si>
  <si>
    <t>Mita</t>
  </si>
  <si>
    <t>Vika</t>
  </si>
  <si>
    <t>Rizki</t>
  </si>
  <si>
    <t>Egan</t>
  </si>
  <si>
    <t>Dimas</t>
  </si>
  <si>
    <t>Ariyanto</t>
  </si>
  <si>
    <t>Cecilia</t>
  </si>
  <si>
    <t>Shella</t>
  </si>
  <si>
    <t>Dini</t>
  </si>
  <si>
    <t>FI CCM</t>
  </si>
  <si>
    <t>FI P &amp; C</t>
  </si>
  <si>
    <t>ACTIVITY &amp; OPPORTUNITY</t>
  </si>
  <si>
    <t>Haris</t>
  </si>
  <si>
    <t>Hersanto</t>
  </si>
  <si>
    <t>Head Office</t>
  </si>
  <si>
    <t>FI Contract</t>
  </si>
  <si>
    <t>Harris</t>
  </si>
  <si>
    <t>Pujo</t>
  </si>
  <si>
    <t>Sofian</t>
  </si>
  <si>
    <t>Dewi</t>
  </si>
  <si>
    <t>Henny</t>
  </si>
  <si>
    <t>Audy</t>
  </si>
  <si>
    <t>Heris</t>
  </si>
  <si>
    <t>Erwin</t>
  </si>
  <si>
    <t>Richard</t>
  </si>
  <si>
    <t>Taufiq</t>
  </si>
  <si>
    <t>Firdaus</t>
  </si>
  <si>
    <t>Meddy</t>
  </si>
  <si>
    <t>Indah P</t>
  </si>
  <si>
    <t>Suria</t>
  </si>
  <si>
    <t xml:space="preserve">CS ADV </t>
  </si>
  <si>
    <t>SC Manage CR</t>
  </si>
  <si>
    <t>MMD service</t>
  </si>
  <si>
    <t>MMD Equipment</t>
  </si>
  <si>
    <t>MMD Service</t>
  </si>
  <si>
    <t>CS MMD Service</t>
  </si>
  <si>
    <t xml:space="preserve">FI Contract </t>
  </si>
  <si>
    <t>Nerolia Sutarjo</t>
  </si>
  <si>
    <t>Specialist Contract</t>
  </si>
  <si>
    <t>Function</t>
  </si>
  <si>
    <t>Title</t>
  </si>
  <si>
    <t>email</t>
  </si>
  <si>
    <t>CN</t>
  </si>
  <si>
    <t>Purchasing Representative - Trading</t>
  </si>
  <si>
    <t>tras.buana@trakindo.co.id</t>
  </si>
  <si>
    <t>Product Support</t>
  </si>
  <si>
    <t>herry.susanto@trakindo.co.id</t>
  </si>
  <si>
    <t>sudirman1@fmi.com         </t>
  </si>
  <si>
    <t>SC (Parts): WH, Storeman, Tool Keeper, Parts Analyst</t>
  </si>
  <si>
    <t xml:space="preserve">Specialist - Cust. Interaction &amp; Insight </t>
  </si>
  <si>
    <t>Purchasing Representative  - Trading</t>
  </si>
  <si>
    <t>chandra.ariska@trakindo.co.id</t>
  </si>
  <si>
    <t>TBA</t>
  </si>
  <si>
    <t>august.trianto@trakindo.co.id</t>
  </si>
  <si>
    <t>vensi.marsanta@trakindo.co.id</t>
  </si>
  <si>
    <t>merry.laatung@trakindo.co.id</t>
  </si>
  <si>
    <t>Senior Supervisor</t>
  </si>
  <si>
    <t>elisa.gunawan@trakindo.co.id</t>
  </si>
  <si>
    <t>desmarita.hasibuan@trakindo.co.id</t>
  </si>
  <si>
    <t>nsutarjo@fmi.com</t>
  </si>
  <si>
    <t>mahmuda.batubara@trakindo.co.id</t>
  </si>
  <si>
    <t>Parts Counter/Counterman</t>
  </si>
  <si>
    <t>muhammad.simbolon@trakindo.co.id</t>
  </si>
  <si>
    <t>asgap.ali@trakindo.co.id</t>
  </si>
  <si>
    <t>rokhim@trakindo.co.id</t>
  </si>
  <si>
    <t>jusmawati@trakindo.co.id</t>
  </si>
  <si>
    <t>Customer Support SCC</t>
  </si>
  <si>
    <t>Sales</t>
  </si>
  <si>
    <t>muhamad.joezeno@trakindo.co.id</t>
  </si>
  <si>
    <t>Purchasing Representative - Trading &amp; Non-Trading</t>
  </si>
  <si>
    <t>acnes.kaltim@trakindo.co.id</t>
  </si>
  <si>
    <t>Specialist</t>
  </si>
  <si>
    <t>arif.prasetyo@trakindo.co.id</t>
  </si>
  <si>
    <t>00016786</t>
  </si>
  <si>
    <t>10176</t>
  </si>
  <si>
    <t>anwarst@trakindo.co.id</t>
  </si>
  <si>
    <t>10211</t>
  </si>
  <si>
    <t>tihara.setianingrum@trakindo.co.id</t>
  </si>
  <si>
    <t>10216</t>
  </si>
  <si>
    <t>titik.nugraheni@trakindo.co.id</t>
  </si>
  <si>
    <t>10385</t>
  </si>
  <si>
    <t> mersi.indriani@trakindo.co.id</t>
  </si>
  <si>
    <t>0812-7401-180</t>
  </si>
  <si>
    <t>10399</t>
  </si>
  <si>
    <t>tika.kusumawati@trakindo.co.id</t>
  </si>
  <si>
    <t>10541</t>
  </si>
  <si>
    <t>srompas@fmi.com</t>
  </si>
  <si>
    <t>(0901) 438114 atau 08124007786</t>
  </si>
  <si>
    <t>10564</t>
  </si>
  <si>
    <t>yudhistira@trakindo.co.id</t>
  </si>
  <si>
    <t>0811-7318-779</t>
  </si>
  <si>
    <t>10695</t>
  </si>
  <si>
    <t>raditama@fmi.com</t>
  </si>
  <si>
    <t>(0901)438183 atau 0811491080</t>
  </si>
  <si>
    <t>10701</t>
  </si>
  <si>
    <t>akhmar.walessa@trakindo.co.id</t>
  </si>
  <si>
    <t>10816</t>
  </si>
  <si>
    <t>Product Support Marketing</t>
  </si>
  <si>
    <t>sylvia.hilda@trakindo.co.id</t>
  </si>
  <si>
    <t>11059</t>
  </si>
  <si>
    <t>arahman5@fmi.com</t>
  </si>
  <si>
    <t>(0901)438133</t>
  </si>
  <si>
    <t>11188</t>
  </si>
  <si>
    <t>djahrani@trakindo.co.id</t>
  </si>
  <si>
    <t>11220</t>
  </si>
  <si>
    <t>muhammad.yaqin@trakindo.co.id</t>
  </si>
  <si>
    <t>11287</t>
  </si>
  <si>
    <t>patriyani@trakindo.co.id</t>
  </si>
  <si>
    <t>11300</t>
  </si>
  <si>
    <t>rrisi@fmi.com</t>
  </si>
  <si>
    <t>5438123 atau 085342412830</t>
  </si>
  <si>
    <t>11571</t>
  </si>
  <si>
    <t>elisabeth.simanjuntak@trakindo.co.id</t>
  </si>
  <si>
    <t>11575</t>
  </si>
  <si>
    <t>widodo.wibawa@trakindo.co.id</t>
  </si>
  <si>
    <t>11800</t>
  </si>
  <si>
    <t>adi.nugroho@trakindo.co.id</t>
  </si>
  <si>
    <t>11806</t>
  </si>
  <si>
    <t>irvina.mamuaya@trakindo.co.id</t>
  </si>
  <si>
    <t>11834</t>
  </si>
  <si>
    <t>mrerung@fmi.com</t>
  </si>
  <si>
    <t>5448347 atau 08124044394</t>
  </si>
  <si>
    <t>11919</t>
  </si>
  <si>
    <t>habibi.bachtiar@trakindo.co.id</t>
  </si>
  <si>
    <t>11988</t>
  </si>
  <si>
    <t>surya.setiawan@trakindo.co.id</t>
  </si>
  <si>
    <t>12070</t>
  </si>
  <si>
    <t>sujari@trakindo.co.id</t>
  </si>
  <si>
    <t>12095</t>
  </si>
  <si>
    <t>i.budiasa@trakindo.co.id</t>
  </si>
  <si>
    <t>12108</t>
  </si>
  <si>
    <t>lia.muliana@trakindo.co.id</t>
  </si>
  <si>
    <t>12648</t>
  </si>
  <si>
    <t>roby.thosuly@trakindo.co.id</t>
  </si>
  <si>
    <t>13014</t>
  </si>
  <si>
    <t>yulman.suriansyah@trakindo.co.id</t>
  </si>
  <si>
    <t>13132</t>
  </si>
  <si>
    <t>andy.hakim@trakindo.co.id</t>
  </si>
  <si>
    <t>13306</t>
  </si>
  <si>
    <t>ade.lekakutari@trakindo.co.id</t>
  </si>
  <si>
    <t>13388</t>
  </si>
  <si>
    <t>dparrang@fmi.com</t>
  </si>
  <si>
    <t>13483</t>
  </si>
  <si>
    <t>liza.zunimar@trakindo.co.id</t>
  </si>
  <si>
    <t>13806</t>
  </si>
  <si>
    <t>mantasiah@trakindo.co.id</t>
  </si>
  <si>
    <t>13821</t>
  </si>
  <si>
    <t>asaranga@fmi.com</t>
  </si>
  <si>
    <t>5468970 atau 085244830702</t>
  </si>
  <si>
    <t>14130</t>
  </si>
  <si>
    <t>iman.irawanto@trakindo.co.id</t>
  </si>
  <si>
    <t>14138</t>
  </si>
  <si>
    <t> gatot.nugroho@trakindo.co.id</t>
  </si>
  <si>
    <t> 0811147692</t>
  </si>
  <si>
    <t>14293</t>
  </si>
  <si>
    <t>muliono@trakindo.co.id</t>
  </si>
  <si>
    <t>0852-7013-1552</t>
  </si>
  <si>
    <t>14297</t>
  </si>
  <si>
    <t>fani.mulia@trakindo.co.id</t>
  </si>
  <si>
    <t>14418</t>
  </si>
  <si>
    <t>titi.fristia@trakindo.co.id</t>
  </si>
  <si>
    <t>14784</t>
  </si>
  <si>
    <t>jefta.rorong@trakindo.co.id</t>
  </si>
  <si>
    <t>14791</t>
  </si>
  <si>
    <t>dwi.sunarto@trakindo.co.id</t>
  </si>
  <si>
    <t>14852</t>
  </si>
  <si>
    <t>charles.gozali@trakindo.co.id</t>
  </si>
  <si>
    <t>14853</t>
  </si>
  <si>
    <t>14946</t>
  </si>
  <si>
    <t>IT Network Department</t>
  </si>
  <si>
    <t>buddy.jatnika@trakindo.co.id</t>
  </si>
  <si>
    <t>14999</t>
  </si>
  <si>
    <t>zulviyandi.dahril@trakindo.co.id</t>
  </si>
  <si>
    <t>15000</t>
  </si>
  <si>
    <t>rahadian.sukma@trakindo.co.id</t>
  </si>
  <si>
    <t>15016</t>
  </si>
  <si>
    <t>abdul.malik@trakindo.co.id</t>
  </si>
  <si>
    <t>15043</t>
  </si>
  <si>
    <t>riandi@trakindo.co.id</t>
  </si>
  <si>
    <t>0811-6605-589</t>
  </si>
  <si>
    <t>15053</t>
  </si>
  <si>
    <t>rifai.kandong@trakindo.co.id</t>
  </si>
  <si>
    <t>15059</t>
  </si>
  <si>
    <t>mambarur@fmi.com</t>
  </si>
  <si>
    <t>(0901)438184 atau 08114909990</t>
  </si>
  <si>
    <t>15161</t>
  </si>
  <si>
    <t>lliud@fmi.com</t>
  </si>
  <si>
    <t>(0901)438221 atau 0811490910</t>
  </si>
  <si>
    <t>15172</t>
  </si>
  <si>
    <t>fauzan.arief@trakindo.co.id</t>
  </si>
  <si>
    <t>15194</t>
  </si>
  <si>
    <t>mmaruf@fmi.com</t>
  </si>
  <si>
    <t>15301</t>
  </si>
  <si>
    <t>riezki.jingga@trakindo.co.id</t>
  </si>
  <si>
    <t>15435</t>
  </si>
  <si>
    <t>tri.pamularsih@trakindo.co.id</t>
  </si>
  <si>
    <t>15460</t>
  </si>
  <si>
    <t>nur.cholik@trakindo.co.id</t>
  </si>
  <si>
    <t>15495</t>
  </si>
  <si>
    <t> agus.nugroho@trakindo.co.id</t>
  </si>
  <si>
    <t>15496</t>
  </si>
  <si>
    <t>wahyu.handoko@trakindo.co.id</t>
  </si>
  <si>
    <t>15853</t>
  </si>
  <si>
    <t>lpomanto@fmi.com</t>
  </si>
  <si>
    <t>(0901)438223 atau 081240195788</t>
  </si>
  <si>
    <t>15932</t>
  </si>
  <si>
    <t>andri.kurniawan@trakindo.co.id</t>
  </si>
  <si>
    <t>15937</t>
  </si>
  <si>
    <t>mmassie@fmi.com</t>
  </si>
  <si>
    <t>(0901)468568</t>
  </si>
  <si>
    <t>16247</t>
  </si>
  <si>
    <t>yayan.erdiansyah@trakindo.co.id</t>
  </si>
  <si>
    <t>16677</t>
  </si>
  <si>
    <t>dodi.pardosi@trakindo.co.id</t>
  </si>
  <si>
    <t>16793</t>
  </si>
  <si>
    <t>allen.mumu@trakindo.co.id</t>
  </si>
  <si>
    <t>16837</t>
  </si>
  <si>
    <t>doddy.cahyono@trakindo.co.id</t>
  </si>
  <si>
    <t>16848</t>
  </si>
  <si>
    <t>lusia.azmi@trakindo.co.id</t>
  </si>
  <si>
    <t>17063</t>
  </si>
  <si>
    <t>ssannu@fmi.com</t>
  </si>
  <si>
    <t>17282</t>
  </si>
  <si>
    <t>mulyanto.syarif@trakindo.co.id</t>
  </si>
  <si>
    <t>0811-6176-611</t>
  </si>
  <si>
    <t>17838</t>
  </si>
  <si>
    <t>Muhammad.afriansyah@trakindo.co.id</t>
  </si>
  <si>
    <t>18526</t>
  </si>
  <si>
    <t>Billian.noor@trakindo.co.id</t>
  </si>
  <si>
    <t>18846</t>
  </si>
  <si>
    <t>maryanto@fmi.com</t>
  </si>
  <si>
    <t>(0901)438157 atau 08114912033</t>
  </si>
  <si>
    <t>19024</t>
  </si>
  <si>
    <t>septo.murdianto@trakindo.co.id</t>
  </si>
  <si>
    <t>19360</t>
  </si>
  <si>
    <t>sri.martinah@trakindo.co.id</t>
  </si>
  <si>
    <t>19614</t>
  </si>
  <si>
    <t>abang.irman@trakindo.co.id</t>
  </si>
  <si>
    <t>19628</t>
  </si>
  <si>
    <t>19632</t>
  </si>
  <si>
    <t>miftahul.asror@trakindo.co.id</t>
  </si>
  <si>
    <t>19633</t>
  </si>
  <si>
    <t>naily.wafa@trakindo.co.id</t>
  </si>
  <si>
    <t>19634</t>
  </si>
  <si>
    <t>rizaly.hady@trakindo.co.id</t>
  </si>
  <si>
    <t>19642</t>
  </si>
  <si>
    <t>sukarno.hidayat@trakindo.co.id</t>
  </si>
  <si>
    <t>19778</t>
  </si>
  <si>
    <t xml:space="preserve"> Sales Support Analyst</t>
  </si>
  <si>
    <t>diana.adriani@trakindo.co.id</t>
  </si>
  <si>
    <t>0819-9051-0101</t>
  </si>
  <si>
    <t>19963</t>
  </si>
  <si>
    <t>ifatul.khusnah@trakindo.co.id</t>
  </si>
  <si>
    <t>20104</t>
  </si>
  <si>
    <t>mohammad.suprapto@trakindo.co.id</t>
  </si>
  <si>
    <t>20616</t>
  </si>
  <si>
    <t>zulfikar.ahmad@trakindo.co.id</t>
  </si>
  <si>
    <t>0811-7841-004</t>
  </si>
  <si>
    <t>20640</t>
  </si>
  <si>
    <t>joko.purwanto@trakindo.co.id</t>
  </si>
  <si>
    <t>21174</t>
  </si>
  <si>
    <t>mkowaas1@fmi.com</t>
  </si>
  <si>
    <t>(0901) 438114 atau 081380870877</t>
  </si>
  <si>
    <t>21250</t>
  </si>
  <si>
    <t>perdana.rozaq@trakindo.co.id</t>
  </si>
  <si>
    <t>21339</t>
  </si>
  <si>
    <t>heri.isnaini@trakindo.co.id</t>
  </si>
  <si>
    <t>21348</t>
  </si>
  <si>
    <t>sevira.pratiwi@trakindo.co.id</t>
  </si>
  <si>
    <t>21516</t>
  </si>
  <si>
    <t> ardian.nugroho@trakindo.co.id</t>
  </si>
  <si>
    <t> 08112536585</t>
  </si>
  <si>
    <t>21518</t>
  </si>
  <si>
    <t>kiswanto.prayitno@trakindo.co.id</t>
  </si>
  <si>
    <t>0811 3943 878</t>
  </si>
  <si>
    <t>21520</t>
  </si>
  <si>
    <t>dwi.ariwibowo@trakindo.co.id</t>
  </si>
  <si>
    <t>21651</t>
  </si>
  <si>
    <t>Purchasing Representative  - Non Trading</t>
  </si>
  <si>
    <t>hanry.taufan@trakindo.co.id</t>
  </si>
  <si>
    <t>21743</t>
  </si>
  <si>
    <t>fauzi.abdillah@trakindo.co.id</t>
  </si>
  <si>
    <t>21749</t>
  </si>
  <si>
    <t>reza.hafizih@trakindo.co.id</t>
  </si>
  <si>
    <t>0813-9239-700</t>
  </si>
  <si>
    <t>22161</t>
  </si>
  <si>
    <t>Sourcing &amp; Proc.</t>
  </si>
  <si>
    <t>nia.miraniyanti@trakindo.co.id</t>
  </si>
  <si>
    <t>0811 9106056</t>
  </si>
  <si>
    <t>22885</t>
  </si>
  <si>
    <t>Afifan.pratama@trakindo.co.id</t>
  </si>
  <si>
    <t>23230</t>
  </si>
  <si>
    <t>yusuf.bachtiar@trakindo.co.id</t>
  </si>
  <si>
    <t>23270</t>
  </si>
  <si>
    <t>defrianto.mantong@trakindo.co.id</t>
  </si>
  <si>
    <t>23352</t>
  </si>
  <si>
    <t>juki.priyono@trakindo.co.id</t>
  </si>
  <si>
    <t>23402</t>
  </si>
  <si>
    <t>Assistant Service Account</t>
  </si>
  <si>
    <t>lisna.pasaribu@trakindo.co.id</t>
  </si>
  <si>
    <t>23450</t>
  </si>
  <si>
    <t>jati.nugroho@trakindo.co.id</t>
  </si>
  <si>
    <t>23673</t>
  </si>
  <si>
    <t>gunawan.nur@trakindo.co.id</t>
  </si>
  <si>
    <t>23674</t>
  </si>
  <si>
    <t>fernando.hutabarat@trakindo.co.id</t>
  </si>
  <si>
    <t>23676</t>
  </si>
  <si>
    <t>Astrid.tobing@trakindo.co.id</t>
  </si>
  <si>
    <t>23717</t>
  </si>
  <si>
    <t>diana.isnani@trakindo.co.id</t>
  </si>
  <si>
    <t>23737</t>
  </si>
  <si>
    <t> yulia.novarita@trakindo.co.id</t>
  </si>
  <si>
    <t>0852 63 995997</t>
  </si>
  <si>
    <t>23789</t>
  </si>
  <si>
    <t>User Representative - Trading</t>
  </si>
  <si>
    <t>warno.cartam@trakindo.co.id</t>
  </si>
  <si>
    <t>24323</t>
  </si>
  <si>
    <t>harseto.batti@trakindo.co.id</t>
  </si>
  <si>
    <t>24324</t>
  </si>
  <si>
    <t>akhsanul.sadikin@trakindo.co.id</t>
  </si>
  <si>
    <t>24360</t>
  </si>
  <si>
    <t>muhammad.rasyid@trakindo.co.id</t>
  </si>
  <si>
    <t>24374</t>
  </si>
  <si>
    <t>nelly.pusvita@trakindo.co.id</t>
  </si>
  <si>
    <t>24391</t>
  </si>
  <si>
    <t>rahmawati.romansyah@trakindo.co.id</t>
  </si>
  <si>
    <t>24417</t>
  </si>
  <si>
    <t>Ahmad.lubis@trakindo.co.id</t>
  </si>
  <si>
    <t>0812 6523 7273</t>
  </si>
  <si>
    <t>24870</t>
  </si>
  <si>
    <t>budi.rahayu@trakindo.co.id</t>
  </si>
  <si>
    <t>25173</t>
  </si>
  <si>
    <t xml:space="preserve">Sales </t>
  </si>
  <si>
    <t>david.pasaribu@trakindo.co.id</t>
  </si>
  <si>
    <t>25532</t>
  </si>
  <si>
    <t>muhammad.sandi@trakindo.co.id</t>
  </si>
  <si>
    <t>25543</t>
  </si>
  <si>
    <t>bsiagian1@fmi.com</t>
  </si>
  <si>
    <t>(0901)448543</t>
  </si>
  <si>
    <t>25566</t>
  </si>
  <si>
    <t>setyono.maruwi@trakindo.co.id</t>
  </si>
  <si>
    <t>25870</t>
  </si>
  <si>
    <t>erie.hazardy@trakindo.co.id</t>
  </si>
  <si>
    <t>25888</t>
  </si>
  <si>
    <t>muhammad.malahika@trakindo.co.id</t>
  </si>
  <si>
    <t>26211</t>
  </si>
  <si>
    <t>farid.durachim@trakindo.co.id</t>
  </si>
  <si>
    <t>26445</t>
  </si>
  <si>
    <t>endik.atmadji@trakindo.co.id</t>
  </si>
  <si>
    <t>0811 1031  511</t>
  </si>
  <si>
    <t>26488</t>
  </si>
  <si>
    <t>erwin.romadhoni@trakindo.co.id</t>
  </si>
  <si>
    <t>0811-6021-317</t>
  </si>
  <si>
    <t>26504</t>
  </si>
  <si>
    <t>artha.linda@trakindo.co.id</t>
  </si>
  <si>
    <t>27426</t>
  </si>
  <si>
    <t>Romi.saputra@trakindo.co.id</t>
  </si>
  <si>
    <t>27488</t>
  </si>
  <si>
    <t>nandini.candraditya@trakindo.co.id</t>
  </si>
  <si>
    <t>2765</t>
  </si>
  <si>
    <t>suyono.ikram@trakindo.co.id</t>
  </si>
  <si>
    <t>27738</t>
  </si>
  <si>
    <t>nirwan.minggu@trakindo.co.id</t>
  </si>
  <si>
    <t>27754</t>
  </si>
  <si>
    <t>choirul.za@trakindo.co.id</t>
  </si>
  <si>
    <t>2825</t>
  </si>
  <si>
    <t>pwahyuningtyas@trakindo.co.id</t>
  </si>
  <si>
    <t>28287</t>
  </si>
  <si>
    <t>wahris.atmaja@trakindo.co.id</t>
  </si>
  <si>
    <t>28356</t>
  </si>
  <si>
    <t>Purchasing Representative - Non-Trading</t>
  </si>
  <si>
    <t>jayeng.wijaya@trakindo.co.id</t>
  </si>
  <si>
    <t>2874</t>
  </si>
  <si>
    <t>kasmadi@trakindo.co.id</t>
  </si>
  <si>
    <t>28817</t>
  </si>
  <si>
    <t>aprio.purnama@trakindo.co.id</t>
  </si>
  <si>
    <t>28845</t>
  </si>
  <si>
    <t>muhammad.nur@trakindo.co.id</t>
  </si>
  <si>
    <t>2916</t>
  </si>
  <si>
    <t>muhamad.tasman@trakindo.co.id</t>
  </si>
  <si>
    <t>29231</t>
  </si>
  <si>
    <t>risa.ristiyani@trakindo.co.id</t>
  </si>
  <si>
    <t>2924</t>
  </si>
  <si>
    <t>herlamba@trakindo.co.id</t>
  </si>
  <si>
    <t>29280</t>
  </si>
  <si>
    <t>arief.zulkarnain@trakindo.co.id</t>
  </si>
  <si>
    <t>29294</t>
  </si>
  <si>
    <t>Gigih.ananto@trakindo.co.id</t>
  </si>
  <si>
    <t>29312</t>
  </si>
  <si>
    <t>MRC Balikpapan</t>
  </si>
  <si>
    <t> agung.wijayanto@trakindo.co.id</t>
  </si>
  <si>
    <t>29658</t>
  </si>
  <si>
    <t>mochamad.farid@trakindo.co.id</t>
  </si>
  <si>
    <t>29685</t>
  </si>
  <si>
    <t>mega.yustira@trakindo.co.id</t>
  </si>
  <si>
    <t>30372</t>
  </si>
  <si>
    <t>candra.juliawan@trakindo.co.id</t>
  </si>
  <si>
    <t>3041</t>
  </si>
  <si>
    <t>bambang@trakindo.co.id</t>
  </si>
  <si>
    <t>3061</t>
  </si>
  <si>
    <t>hwinanto@trakindo.co.id</t>
  </si>
  <si>
    <t>30667</t>
  </si>
  <si>
    <t>rio.mahyuddin@trakindo.co.id</t>
  </si>
  <si>
    <t>0852-6640-1645</t>
  </si>
  <si>
    <t>30968</t>
  </si>
  <si>
    <t> ratna.sari@trakindo.co.id</t>
  </si>
  <si>
    <t>3121</t>
  </si>
  <si>
    <t>andhik.pujianto@trakindo.co.id</t>
  </si>
  <si>
    <t>3171</t>
  </si>
  <si>
    <t>riyono@trakindo.co.id</t>
  </si>
  <si>
    <t>3175</t>
  </si>
  <si>
    <t>dwi.hernandaryanto@trakindo.co.id</t>
  </si>
  <si>
    <t>31841</t>
  </si>
  <si>
    <t>sulistiawan@trakindo.co.id</t>
  </si>
  <si>
    <t>31849</t>
  </si>
  <si>
    <t>mochammad.kautsar@trakindo.co.id</t>
  </si>
  <si>
    <t>31860</t>
  </si>
  <si>
    <t> muhammad.nurhuda@trakindo.co.id</t>
  </si>
  <si>
    <t>31905</t>
  </si>
  <si>
    <t>muhammad.rafiuddin@trakindo.co.id</t>
  </si>
  <si>
    <t>3223</t>
  </si>
  <si>
    <t>ronny.affandi@trakindo.co.id</t>
  </si>
  <si>
    <t>32267</t>
  </si>
  <si>
    <t>hany.saleh@trakindo.co.id</t>
  </si>
  <si>
    <t>3228</t>
  </si>
  <si>
    <t>gunawan.widodo@trakindo.co.id</t>
  </si>
  <si>
    <t>33670</t>
  </si>
  <si>
    <t>deka.sasmita@trakindo.co.id</t>
  </si>
  <si>
    <t>33725</t>
  </si>
  <si>
    <t>handoko.ali@trakindo.co.id</t>
  </si>
  <si>
    <t>0811 9416346</t>
  </si>
  <si>
    <t>3409</t>
  </si>
  <si>
    <t>ykaryati@trakindo.id</t>
  </si>
  <si>
    <t>34274</t>
  </si>
  <si>
    <t>yudi.syarif@trakindo.co.id</t>
  </si>
  <si>
    <t>34279</t>
  </si>
  <si>
    <t>izmen.prananda@trakindo.co.id</t>
  </si>
  <si>
    <t>34492</t>
  </si>
  <si>
    <t>dian.laksono@trakindo.co.id</t>
  </si>
  <si>
    <t>34543</t>
  </si>
  <si>
    <t> irawan.kuswenda@trakindo.co.id</t>
  </si>
  <si>
    <t>3460</t>
  </si>
  <si>
    <t>sugianto.supadi@trakindo.co.id</t>
  </si>
  <si>
    <t>34796</t>
  </si>
  <si>
    <t>dona.adila@trakindo.co.id</t>
  </si>
  <si>
    <t>3512</t>
  </si>
  <si>
    <t>sucipto@trakindo.co.id</t>
  </si>
  <si>
    <t>3516</t>
  </si>
  <si>
    <t>amanangk@fmi.com</t>
  </si>
  <si>
    <t>(0901)438253 atau 08114901533</t>
  </si>
  <si>
    <t>3542</t>
  </si>
  <si>
    <t>dsapan@fmi.com</t>
  </si>
  <si>
    <t>(0901)438125 atau 08114998512</t>
  </si>
  <si>
    <t>3593</t>
  </si>
  <si>
    <t>rahim@fmi.com</t>
  </si>
  <si>
    <t>(0901)438229 atau 085244845012</t>
  </si>
  <si>
    <t>3604</t>
  </si>
  <si>
    <t>steven.tamalonggehe@trakindo.co.id</t>
  </si>
  <si>
    <t>3607</t>
  </si>
  <si>
    <t>isumantr@fmi.com</t>
  </si>
  <si>
    <t>(0901)438171 atau 08114915593</t>
  </si>
  <si>
    <t>3819</t>
  </si>
  <si>
    <t>dsetyawa@fmi.com</t>
  </si>
  <si>
    <t>(0901)438136 atau 082238990910</t>
  </si>
  <si>
    <t>3824</t>
  </si>
  <si>
    <t>ms@fmi.com</t>
  </si>
  <si>
    <t>5417610 atau 081240317837</t>
  </si>
  <si>
    <t>3883</t>
  </si>
  <si>
    <t> muh.adam@trakindo.co.id</t>
  </si>
  <si>
    <t>3914</t>
  </si>
  <si>
    <t>matius.mongan@trakindo.co.id</t>
  </si>
  <si>
    <t>3952</t>
  </si>
  <si>
    <t>vtandung@fmi.com</t>
  </si>
  <si>
    <t>(0901)438157 atau 081342461123</t>
  </si>
  <si>
    <t>4000</t>
  </si>
  <si>
    <t>vpalenew@fmi.com</t>
  </si>
  <si>
    <t>(0901)438118 atau 081240117202</t>
  </si>
  <si>
    <t>4049</t>
  </si>
  <si>
    <t>lita.lianawati@trakindo.co.id</t>
  </si>
  <si>
    <t>0811 8440870</t>
  </si>
  <si>
    <t>4056</t>
  </si>
  <si>
    <t>maruf@trakindo.co.id</t>
  </si>
  <si>
    <t>4068</t>
  </si>
  <si>
    <t>lpedy@trakindo.co.id</t>
  </si>
  <si>
    <t>4102</t>
  </si>
  <si>
    <t>asjahri.pujianto@trakindo.co.id</t>
  </si>
  <si>
    <t>4113</t>
  </si>
  <si>
    <t>asetiawan@trakindo.co.id</t>
  </si>
  <si>
    <t>0811 4908 637</t>
  </si>
  <si>
    <t>4144</t>
  </si>
  <si>
    <t>taufik.rachman@trakindo.co.id</t>
  </si>
  <si>
    <t>4163</t>
  </si>
  <si>
    <t>rsjukbar@trakindo.co.id</t>
  </si>
  <si>
    <t>4244</t>
  </si>
  <si>
    <t>arisetia@trakindo.co.id</t>
  </si>
  <si>
    <t>4261</t>
  </si>
  <si>
    <t>dsantoso@trakindo.co.id</t>
  </si>
  <si>
    <t>0811 8440871</t>
  </si>
  <si>
    <t>4308</t>
  </si>
  <si>
    <t>mufi@fmi.com</t>
  </si>
  <si>
    <t>43599</t>
  </si>
  <si>
    <t>asad.nawawi@trakindo.co.id</t>
  </si>
  <si>
    <t>4383</t>
  </si>
  <si>
    <t>ftorey@fmi.com</t>
  </si>
  <si>
    <t>(0901)438148 atau 08114913882/085254736794</t>
  </si>
  <si>
    <t>4554</t>
  </si>
  <si>
    <t>julpi.dipriady@trakindo.co.id</t>
  </si>
  <si>
    <t>4644</t>
  </si>
  <si>
    <t>tomarya@trakindo.co.id</t>
  </si>
  <si>
    <t>4696</t>
  </si>
  <si>
    <t>gdebagus@trakindo.co.id</t>
  </si>
  <si>
    <t>4996</t>
  </si>
  <si>
    <t>srahardja@trakindo.co.id</t>
  </si>
  <si>
    <t>0811  9704 797 / 0813 1111 4019</t>
  </si>
  <si>
    <t>5116</t>
  </si>
  <si>
    <t>rhonny.sasabone@trakindo.co.id</t>
  </si>
  <si>
    <t>5189</t>
  </si>
  <si>
    <t>muswar@fmi.com</t>
  </si>
  <si>
    <t>(0901)438150</t>
  </si>
  <si>
    <t>5213</t>
  </si>
  <si>
    <t>firmansy4@fmi.com</t>
  </si>
  <si>
    <t>(0901)465159</t>
  </si>
  <si>
    <t>5268</t>
  </si>
  <si>
    <t>arya.fahrian@trakindo.co.id</t>
  </si>
  <si>
    <t>5333</t>
  </si>
  <si>
    <t>ahmad.shibyantoro@trakindo.co.id</t>
  </si>
  <si>
    <t> 08115815893</t>
  </si>
  <si>
    <t>5415</t>
  </si>
  <si>
    <t>donny.timbulen@trakindo.co.id</t>
  </si>
  <si>
    <t>5419</t>
  </si>
  <si>
    <t>psuryono@fmi.com</t>
  </si>
  <si>
    <t>(0901)463130</t>
  </si>
  <si>
    <t>5424</t>
  </si>
  <si>
    <t>tamrin.mahmud@trakindo.co.id</t>
  </si>
  <si>
    <t>5439</t>
  </si>
  <si>
    <t>mtangdilallo@trakindo.co.id</t>
  </si>
  <si>
    <t>5677</t>
  </si>
  <si>
    <t>nety.rahman@trakindo.co.id</t>
  </si>
  <si>
    <t>0811-7205-459</t>
  </si>
  <si>
    <t>5690</t>
  </si>
  <si>
    <t>mpademme@fmi.com</t>
  </si>
  <si>
    <t>5876</t>
  </si>
  <si>
    <t>bardianto@trakindo.co.id</t>
  </si>
  <si>
    <t>6045</t>
  </si>
  <si>
    <t>riklah.mentayani@trakindo.co.id</t>
  </si>
  <si>
    <t>6048</t>
  </si>
  <si>
    <t>rina.rohana@trakindo.co.id</t>
  </si>
  <si>
    <t>6158</t>
  </si>
  <si>
    <t>sbatubar@fmi.com</t>
  </si>
  <si>
    <t>(0901)438138</t>
  </si>
  <si>
    <t>6177</t>
  </si>
  <si>
    <t>bobby.wibowo@trakindo.co.id</t>
  </si>
  <si>
    <t>6242</t>
  </si>
  <si>
    <t>malikmass@trakindo.co.id</t>
  </si>
  <si>
    <t>6252</t>
  </si>
  <si>
    <t>hasmah@trakindo.co.id</t>
  </si>
  <si>
    <t>6398</t>
  </si>
  <si>
    <t>i.baskoro@trakindo.co.id</t>
  </si>
  <si>
    <t>6766</t>
  </si>
  <si>
    <t>roroh@fmi.com</t>
  </si>
  <si>
    <t>5465143 atau 081299767103</t>
  </si>
  <si>
    <t>6789</t>
  </si>
  <si>
    <t>yudi.dinata@trakindo.co.id</t>
  </si>
  <si>
    <t>6795</t>
  </si>
  <si>
    <t>adi.setiawan@trakindo.co.id</t>
  </si>
  <si>
    <t>7052</t>
  </si>
  <si>
    <t>TUS - Supply Chain</t>
  </si>
  <si>
    <t>ryanthong@tusspl.com</t>
  </si>
  <si>
    <t>+65 63947549</t>
  </si>
  <si>
    <t>TUS - Purchasing Representative - Trading</t>
  </si>
  <si>
    <t>7218</t>
  </si>
  <si>
    <t>parsaoran.siahaan@trakindo.co.id</t>
  </si>
  <si>
    <t>7293</t>
  </si>
  <si>
    <t>dedy.suhendra@trakindo.co.id</t>
  </si>
  <si>
    <t>7403</t>
  </si>
  <si>
    <t>henki.irwan@trakindo.co.id</t>
  </si>
  <si>
    <t>7613</t>
  </si>
  <si>
    <t>pajiman@trakindo.co.id</t>
  </si>
  <si>
    <t>7790</t>
  </si>
  <si>
    <t>berlin.pabunta@trakindo.co.id</t>
  </si>
  <si>
    <t>7938</t>
  </si>
  <si>
    <t>dwiseta.oktaviari@trakindo.co.id</t>
  </si>
  <si>
    <t>8061</t>
  </si>
  <si>
    <t>nadya.catherine@trakindo.co.id</t>
  </si>
  <si>
    <t>8078</t>
  </si>
  <si>
    <t>dovi.jauhari@trakindo.co.id</t>
  </si>
  <si>
    <t>8107</t>
  </si>
  <si>
    <t>nandang.somara@trakindo.co.id</t>
  </si>
  <si>
    <t>8638</t>
  </si>
  <si>
    <t>faisal.rachman@trakindo.co.id</t>
  </si>
  <si>
    <t>8646</t>
  </si>
  <si>
    <t>8690</t>
  </si>
  <si>
    <t>mustamin@fmi.com</t>
  </si>
  <si>
    <t>(0901)438131</t>
  </si>
  <si>
    <t>8713</t>
  </si>
  <si>
    <t>prayus.marsanta@trakindo.co.id</t>
  </si>
  <si>
    <t>8909</t>
  </si>
  <si>
    <t>dony.juaeni@trakindo.co.id</t>
  </si>
  <si>
    <t>8993</t>
  </si>
  <si>
    <t>muhammad.sukirman@trakindo.co.id</t>
  </si>
  <si>
    <t>0813 1635 3781</t>
  </si>
  <si>
    <t>9014</t>
  </si>
  <si>
    <t>shauful.habibi@trakindo.co.id</t>
  </si>
  <si>
    <t>9213</t>
  </si>
  <si>
    <t>mochamad.syamsulhadi@trakindo.co.id</t>
  </si>
  <si>
    <t>9224</t>
  </si>
  <si>
    <t>leonardus.prasetyo@trakindo.co.id</t>
  </si>
  <si>
    <t>9244</t>
  </si>
  <si>
    <t>eka.mellyani@trakindo.co.id</t>
  </si>
  <si>
    <t>9316</t>
  </si>
  <si>
    <t>elwan.muharizon@trakindo.co.id</t>
  </si>
  <si>
    <t>0811-7427-979</t>
  </si>
  <si>
    <t>9410</t>
  </si>
  <si>
    <t>uli.maryana@trakindo.co.id</t>
  </si>
  <si>
    <t>9485</t>
  </si>
  <si>
    <t>9581</t>
  </si>
  <si>
    <t>eko.prihardiyanto@trakindo.co.id</t>
  </si>
  <si>
    <t>9738</t>
  </si>
  <si>
    <t>abdul.asis@trakindo.co.id</t>
  </si>
  <si>
    <t>9761</t>
  </si>
  <si>
    <t>Zulhamdyanov@trakindo.co.id</t>
  </si>
  <si>
    <t>9768</t>
  </si>
  <si>
    <t>imelda.sanapang@trakindo.co.id</t>
  </si>
  <si>
    <t>9801</t>
  </si>
  <si>
    <t>akhmad.ridhany@trakindo.co.id</t>
  </si>
  <si>
    <t>9857</t>
  </si>
  <si>
    <t>brenda@tusspl.com</t>
  </si>
  <si>
    <t>+65 63947550</t>
  </si>
  <si>
    <t>9896</t>
  </si>
  <si>
    <t>TUS - Finance</t>
  </si>
  <si>
    <t>karencky@tusspl.com</t>
  </si>
  <si>
    <t>+65 63947509</t>
  </si>
  <si>
    <t>9931</t>
  </si>
  <si>
    <t>jlasut@fmi.com</t>
  </si>
  <si>
    <t>(0901)438132</t>
  </si>
  <si>
    <t>16786</t>
  </si>
  <si>
    <t>28321</t>
  </si>
  <si>
    <t>3777</t>
  </si>
  <si>
    <t>30304</t>
  </si>
  <si>
    <t>10137</t>
  </si>
  <si>
    <t>13478</t>
  </si>
  <si>
    <t>3903</t>
  </si>
  <si>
    <t>3723</t>
  </si>
  <si>
    <t>13824</t>
  </si>
  <si>
    <t>26457</t>
  </si>
  <si>
    <t>15612</t>
  </si>
  <si>
    <t>7443</t>
  </si>
  <si>
    <t>12072</t>
  </si>
  <si>
    <t>2869</t>
  </si>
  <si>
    <t>29282</t>
  </si>
  <si>
    <t>11556</t>
  </si>
  <si>
    <t>33745</t>
  </si>
  <si>
    <t>27114</t>
  </si>
  <si>
    <t>23129</t>
  </si>
  <si>
    <t>+62 542 8530830</t>
  </si>
  <si>
    <t>08126000007                 </t>
  </si>
  <si>
    <t>08127516481         </t>
  </si>
  <si>
    <t>08127516483                </t>
  </si>
  <si>
    <t>Yang belum ada emailnya:</t>
  </si>
  <si>
    <t>ERT / 311</t>
  </si>
  <si>
    <t>Sewatama</t>
  </si>
  <si>
    <t>Innovation/Transformation</t>
  </si>
  <si>
    <t>Revolution</t>
  </si>
  <si>
    <t>FI AR B (HO)</t>
  </si>
  <si>
    <t xml:space="preserve">Agustinus Mambela </t>
  </si>
  <si>
    <t>Specialist Maintenance Coordination</t>
  </si>
  <si>
    <t>Iin Purwanty</t>
  </si>
  <si>
    <t>Mukti Wibowo</t>
  </si>
  <si>
    <t>Erixon Oktavianus Keaban</t>
  </si>
  <si>
    <t>Erwinsyah</t>
  </si>
  <si>
    <t>Dwiyoko Saputra Syafei</t>
  </si>
  <si>
    <t>Nony S B</t>
  </si>
  <si>
    <t>Paulus Arianto</t>
  </si>
  <si>
    <t>Sitti Merina Adini</t>
  </si>
  <si>
    <t>HO East Ind</t>
  </si>
  <si>
    <t>Dimas Rah Utomo</t>
  </si>
  <si>
    <t>44600</t>
  </si>
  <si>
    <t>Wahyu Setio Utomo</t>
  </si>
  <si>
    <t>Class Room</t>
  </si>
  <si>
    <t>Jumlah User &amp; Instruktur</t>
  </si>
  <si>
    <t>Tiara 1 = 36 seats</t>
  </si>
  <si>
    <t>Tiara 4 = 36 seats</t>
  </si>
  <si>
    <t>Tiara 2 = 28 seats</t>
  </si>
  <si>
    <t>Sewatama = 40 seats</t>
  </si>
  <si>
    <t>Brave =  15 seats</t>
  </si>
  <si>
    <t>Total Computer per day</t>
  </si>
  <si>
    <t>Innovation = 20 seats</t>
  </si>
  <si>
    <t>Kelas</t>
  </si>
  <si>
    <t>CRM
ECC</t>
  </si>
  <si>
    <t>CS OV
MMD Sv</t>
  </si>
  <si>
    <t>MMD Eq
CS Adv</t>
  </si>
  <si>
    <t>CS Adv</t>
  </si>
  <si>
    <t>CRMF
ECC</t>
  </si>
  <si>
    <t>CS Adv
FI Cont</t>
  </si>
  <si>
    <t>ECC
SC OV</t>
  </si>
  <si>
    <t>SC DPM MF
SC DPM APP</t>
  </si>
  <si>
    <t>SC DPM AMT
SC DPM Comp</t>
  </si>
  <si>
    <t>SM OV
CMD OV</t>
  </si>
  <si>
    <t>OPP &amp; ACT
CIM</t>
  </si>
  <si>
    <t>CS MMD Eq
CS Adv</t>
  </si>
  <si>
    <t>ECCF
SC OV</t>
  </si>
  <si>
    <t xml:space="preserve">SC MDM PM
</t>
  </si>
  <si>
    <t>MDM BOM
MDR PR-CR</t>
  </si>
  <si>
    <t>MDM PIR
Cond Rec</t>
  </si>
  <si>
    <t>Garden Center 1</t>
  </si>
  <si>
    <t>Soft Sk</t>
  </si>
  <si>
    <t>Garden Center 2</t>
  </si>
  <si>
    <t>Garden Center 3</t>
  </si>
  <si>
    <t>SC PRM Sv
SC PR App Mgt</t>
  </si>
  <si>
    <t>PO Mgt non CAT</t>
  </si>
  <si>
    <t>PO App Mgt
Soft Sk</t>
  </si>
  <si>
    <t>MDM SL</t>
  </si>
  <si>
    <t>SM OV
PQM</t>
  </si>
  <si>
    <t>SM PQM</t>
  </si>
  <si>
    <t>AP B
AR B-HO</t>
  </si>
  <si>
    <t>AR B-HO
CM</t>
  </si>
  <si>
    <t>AR B</t>
  </si>
  <si>
    <t>AR B
TR</t>
  </si>
  <si>
    <t>TX TUS</t>
  </si>
  <si>
    <t>WH GR</t>
  </si>
  <si>
    <t>WH IA</t>
  </si>
  <si>
    <t>WHD AST</t>
  </si>
  <si>
    <t xml:space="preserve">FI PC </t>
  </si>
  <si>
    <t>MMD Eq
ADV</t>
  </si>
  <si>
    <t>ADV
FI Cont</t>
  </si>
  <si>
    <t>CS EXEC
Soft Sk</t>
  </si>
  <si>
    <t>MMD Eq
CS ADV</t>
  </si>
  <si>
    <t>CS ADV
CS QUOT</t>
  </si>
  <si>
    <t>PR App Mgt
PO Mgt CAT</t>
  </si>
  <si>
    <t>PO Mgt CAT
PO Mgt Int</t>
  </si>
  <si>
    <t>STO
CMD OV</t>
  </si>
  <si>
    <t>Garden Center 4</t>
  </si>
  <si>
    <t>FIFA
SM INV</t>
  </si>
  <si>
    <t>SM INV</t>
  </si>
  <si>
    <t>FI P&amp;C
Soft Sk</t>
  </si>
  <si>
    <t>WH M ODGI</t>
  </si>
  <si>
    <t>Mgt rep</t>
  </si>
  <si>
    <t>FI CMM</t>
  </si>
  <si>
    <t>SM INV
Soft Sk</t>
  </si>
  <si>
    <t>SM OPP</t>
  </si>
  <si>
    <t>CS QUOT
CS PLAN</t>
  </si>
  <si>
    <t>CS PLAN
Soft Sk</t>
  </si>
  <si>
    <t>CS EXEC
WRTY</t>
  </si>
  <si>
    <t>WRTY</t>
  </si>
  <si>
    <t>WRTY 
Soft Sk</t>
  </si>
  <si>
    <t>FI Cont
Soft Sk</t>
  </si>
  <si>
    <t>CRMF
MMD Sv</t>
  </si>
  <si>
    <t>CRT 411</t>
  </si>
  <si>
    <t>TRN 001 - TRN 031</t>
  </si>
  <si>
    <t>Taufiq &amp; Rahim</t>
  </si>
  <si>
    <t>CRT 410</t>
  </si>
  <si>
    <t>TRN 001 - TRN 027</t>
  </si>
  <si>
    <t>Meddy &amp; Rahim</t>
  </si>
  <si>
    <t>ERT 310</t>
  </si>
  <si>
    <t>TRN 001 - TRN 033 / TRN 001 - TRN 004</t>
  </si>
  <si>
    <t>TRN 001 - TRN 004</t>
  </si>
  <si>
    <t>TRN 001 - TRN 023</t>
  </si>
  <si>
    <t>TRN 001 - TRN 026</t>
  </si>
  <si>
    <t>ERT 311</t>
  </si>
  <si>
    <t>TRN 001 - TRN 007</t>
  </si>
  <si>
    <t>Awie</t>
  </si>
  <si>
    <t>Alimuddin</t>
  </si>
  <si>
    <t>Leo</t>
  </si>
  <si>
    <t>Tommy</t>
  </si>
  <si>
    <t>Vebry</t>
  </si>
  <si>
    <t>Hendry</t>
  </si>
  <si>
    <t>Ridwan</t>
  </si>
  <si>
    <t>TRN 028 - TRN 065</t>
  </si>
  <si>
    <t>TRN 027 - TRN 070</t>
  </si>
  <si>
    <t>Fandi</t>
  </si>
  <si>
    <t>Endy</t>
  </si>
  <si>
    <t>Elis</t>
  </si>
  <si>
    <t>Bowo</t>
  </si>
  <si>
    <t>TRN 026 - TRN 047</t>
  </si>
  <si>
    <t>TRN 038 - TRN 059</t>
  </si>
  <si>
    <r>
      <t xml:space="preserve">ERT 311 / </t>
    </r>
    <r>
      <rPr>
        <b/>
        <sz val="11"/>
        <color rgb="FF7030A0"/>
        <rFont val="Arial"/>
        <family val="2"/>
      </rPr>
      <t>CRT410</t>
    </r>
  </si>
  <si>
    <t>TRN 073 - TRN 095</t>
  </si>
  <si>
    <t>TRN 038 - TRN 059 / TRN 031 - TRN 52</t>
  </si>
  <si>
    <r>
      <rPr>
        <b/>
        <sz val="11"/>
        <color theme="6" tint="-0.499984740745262"/>
        <rFont val="Arial"/>
        <family val="2"/>
      </rPr>
      <t xml:space="preserve">ERT 310 </t>
    </r>
    <r>
      <rPr>
        <sz val="11"/>
        <rFont val="Arial"/>
        <family val="2"/>
      </rPr>
      <t xml:space="preserve">/ </t>
    </r>
    <r>
      <rPr>
        <b/>
        <sz val="11"/>
        <color rgb="FF00B0F0"/>
        <rFont val="Arial"/>
        <family val="2"/>
      </rPr>
      <t>ERT 311</t>
    </r>
  </si>
  <si>
    <t>TRN 046 - TRN 070 / TRN 036 - TRN 056</t>
  </si>
  <si>
    <t>TRN 036 - TRN 056</t>
  </si>
  <si>
    <t>TRN 001 - TRN 035</t>
  </si>
  <si>
    <t>TRN 071 - TRN 077</t>
  </si>
  <si>
    <t>CRT 412</t>
  </si>
  <si>
    <r>
      <rPr>
        <b/>
        <sz val="11"/>
        <color rgb="FFFF9900"/>
        <rFont val="Arial"/>
        <family val="2"/>
      </rPr>
      <t xml:space="preserve">CRT 412 </t>
    </r>
    <r>
      <rPr>
        <sz val="11"/>
        <color theme="6" tint="-0.499984740745262"/>
        <rFont val="Arial"/>
        <family val="2"/>
      </rPr>
      <t xml:space="preserve">/ </t>
    </r>
    <r>
      <rPr>
        <b/>
        <sz val="11"/>
        <color theme="6" tint="-0.499984740745262"/>
        <rFont val="Arial"/>
        <family val="2"/>
      </rPr>
      <t>ERT 310</t>
    </r>
  </si>
  <si>
    <t>TRN 001 - TRN 35</t>
  </si>
  <si>
    <t>TRN 001 - TRN035 / TRN 091 - TRN 122</t>
  </si>
  <si>
    <t>TRN 001 - TRN 030</t>
  </si>
  <si>
    <t>TRN 001 - TRN 015</t>
  </si>
  <si>
    <t>TRN 001 - TRN 015 / TRN 001 - TRN 032</t>
  </si>
  <si>
    <t>TRN 001 - TRN 032</t>
  </si>
  <si>
    <t>Perdana</t>
  </si>
  <si>
    <t>TRN 001 - TRN 037</t>
  </si>
  <si>
    <t>TRN 027 - TRN 006</t>
  </si>
  <si>
    <t>TRN 027 - TRN 007</t>
  </si>
  <si>
    <t>TRN 123 - TRN 125</t>
  </si>
  <si>
    <t xml:space="preserve">Leo </t>
  </si>
  <si>
    <t>TRN 100 - TRN 143</t>
  </si>
  <si>
    <t>TRN 001 - TRN 010</t>
  </si>
  <si>
    <t>WH Shipmnt
Mg Claim</t>
  </si>
  <si>
    <t>Tiara 1</t>
  </si>
  <si>
    <t>Ronny Kumendong</t>
  </si>
  <si>
    <t>Senior Specialist Strategy</t>
  </si>
  <si>
    <t>WH MMD
Ret VM</t>
  </si>
  <si>
    <t>Review CCR
Manage CCR</t>
  </si>
  <si>
    <t>Syachrun Daude</t>
  </si>
  <si>
    <t>Rahmad Ariyadianto</t>
  </si>
  <si>
    <t>Putra Ariyadi</t>
  </si>
  <si>
    <t>Suardy</t>
  </si>
  <si>
    <t>Analyst Facility and Fixed Asset</t>
  </si>
  <si>
    <t>Tiara 2 &amp; 3</t>
  </si>
  <si>
    <t>GC 503</t>
  </si>
  <si>
    <t>GC 510</t>
  </si>
  <si>
    <t>GC 522</t>
  </si>
  <si>
    <t>Brave 2</t>
  </si>
  <si>
    <t>Nurwahyudi</t>
  </si>
  <si>
    <t>Yudha Winandar</t>
  </si>
  <si>
    <t>Yulida Hairiyanti</t>
  </si>
  <si>
    <t>Sales Administration</t>
  </si>
  <si>
    <t>Muara Teweh</t>
  </si>
  <si>
    <t>Fama Flora</t>
  </si>
  <si>
    <t>Nisma</t>
  </si>
  <si>
    <t>Training 1</t>
  </si>
  <si>
    <t>Hotel Accomodation 1</t>
  </si>
  <si>
    <t>Training 2</t>
  </si>
  <si>
    <t>Hotel Accomodation 2</t>
  </si>
  <si>
    <t>NO</t>
  </si>
  <si>
    <t>Position Title</t>
  </si>
  <si>
    <t>Start</t>
  </si>
  <si>
    <t>End</t>
  </si>
  <si>
    <t>Check-in</t>
  </si>
  <si>
    <t>Check-out</t>
  </si>
  <si>
    <t>Hotel</t>
  </si>
  <si>
    <t>TCAR</t>
  </si>
  <si>
    <t>Check In</t>
  </si>
  <si>
    <t>Check Out</t>
  </si>
  <si>
    <t>No</t>
  </si>
  <si>
    <t xml:space="preserve">Check In </t>
  </si>
  <si>
    <t>Mecure Simatupang</t>
  </si>
  <si>
    <t>Swissbelin Simatupang</t>
  </si>
  <si>
    <t>Position Tittle</t>
  </si>
  <si>
    <t xml:space="preserve">No </t>
  </si>
  <si>
    <t xml:space="preserve">Room </t>
  </si>
  <si>
    <t>Room 1/ Single</t>
  </si>
  <si>
    <t>Room 2/Single</t>
  </si>
  <si>
    <t>Room 3/ Single</t>
  </si>
  <si>
    <t>Room 4/ Single</t>
  </si>
  <si>
    <t>Room 5/ Single</t>
  </si>
  <si>
    <t>Room 6/ Single</t>
  </si>
  <si>
    <t>Room 7/ Single</t>
  </si>
  <si>
    <t>Room 8/ Single</t>
  </si>
  <si>
    <t>Membawa Baby ASI</t>
  </si>
  <si>
    <t>Membawa Baby Asi</t>
  </si>
  <si>
    <t>Room 9/ Single</t>
  </si>
  <si>
    <t>Room 10/ Single</t>
  </si>
  <si>
    <t>Room 11/ Single</t>
  </si>
  <si>
    <t>Room 13/ Single</t>
  </si>
  <si>
    <t>Room 12/ Single</t>
  </si>
  <si>
    <t>Room 1/ Sharing</t>
  </si>
  <si>
    <t>Room 3/ Sharing</t>
  </si>
  <si>
    <t>Room 2/ Sharing</t>
  </si>
  <si>
    <t>Room 5/ Sharing</t>
  </si>
  <si>
    <t>Room 6/ Sharing</t>
  </si>
  <si>
    <t>Room 7/ Sharing</t>
  </si>
  <si>
    <t>Room 8/ Sharing</t>
  </si>
  <si>
    <t>Room 9/ Sharing</t>
  </si>
  <si>
    <t>Room 4/ Sharing</t>
  </si>
  <si>
    <t>Room 11/ Sharing</t>
  </si>
  <si>
    <t>Room 12/ Sharing</t>
  </si>
  <si>
    <t>Room 13/ Sharing</t>
  </si>
  <si>
    <t>Room 14/ Sharing</t>
  </si>
  <si>
    <t>Room 15/ Sharing</t>
  </si>
  <si>
    <t>Room 16/ Sharing</t>
  </si>
  <si>
    <t>Room 17/ Sharing</t>
  </si>
  <si>
    <t>Room 18/ Sharing</t>
  </si>
  <si>
    <t>Room 19/ Sharing</t>
  </si>
  <si>
    <t>Room 20/ Sharing</t>
  </si>
  <si>
    <t>Room 21/ Sharing</t>
  </si>
  <si>
    <t>Room 22/ Sharing</t>
  </si>
  <si>
    <t>Room 23/ Sharing</t>
  </si>
  <si>
    <t>Room 24/ Sharing</t>
  </si>
  <si>
    <t>Room 25/ Sharing</t>
  </si>
  <si>
    <t>Room 26/ Sharing</t>
  </si>
  <si>
    <t>Room 27/ Single</t>
  </si>
  <si>
    <t>Room 28/ Sharing</t>
  </si>
  <si>
    <t>Room 29/ Sharing</t>
  </si>
  <si>
    <t>Room 30/ Sharing</t>
  </si>
  <si>
    <t>Room 31/ Sharing</t>
  </si>
  <si>
    <t>Room 32/ Sharing</t>
  </si>
  <si>
    <t>Room 33/ Sharing</t>
  </si>
  <si>
    <t>Room 34/ Sharing</t>
  </si>
  <si>
    <t>Room 35/ Sharing</t>
  </si>
  <si>
    <t>Room 36/ Sharing</t>
  </si>
  <si>
    <t>Room 37/ Sharing</t>
  </si>
  <si>
    <t>Room 39/ Sharing</t>
  </si>
  <si>
    <t>Room 40/ Sharing</t>
  </si>
  <si>
    <t>Room 41/ Sharing</t>
  </si>
  <si>
    <t>Room 42/ Sharing</t>
  </si>
  <si>
    <t>Room 43/ Sharing</t>
  </si>
  <si>
    <t>Room 44/ Sharing</t>
  </si>
  <si>
    <t>Room 45/ Sharing</t>
  </si>
  <si>
    <t>Room 46/ Sharing</t>
  </si>
  <si>
    <t>Room 47/ Sharing</t>
  </si>
  <si>
    <t>Room 2/ Single</t>
  </si>
  <si>
    <t>Room 14/ Single</t>
  </si>
  <si>
    <t>Room 15/ Single</t>
  </si>
  <si>
    <t>Room 16/ Single</t>
  </si>
  <si>
    <t>Room 17/ Single</t>
  </si>
  <si>
    <t>Room 18/ Single</t>
  </si>
  <si>
    <t>Room 19/ Single</t>
  </si>
  <si>
    <t>Room 20/ Single</t>
  </si>
  <si>
    <t>Room 21/ Single</t>
  </si>
  <si>
    <t>Room 22/ Single</t>
  </si>
  <si>
    <t>Room 23/ Single</t>
  </si>
  <si>
    <t>Room 24/ Single</t>
  </si>
  <si>
    <t>Room 25/ Single</t>
  </si>
  <si>
    <t>Room 26/ Single</t>
  </si>
  <si>
    <t>Room 28/ Single</t>
  </si>
  <si>
    <t>Room 29/ Single</t>
  </si>
  <si>
    <t>Room 30/ Single</t>
  </si>
  <si>
    <t>Room 31/ Single</t>
  </si>
  <si>
    <t>Room 32/ Single</t>
  </si>
  <si>
    <t>Room 33/ Single</t>
  </si>
  <si>
    <t>Room 34/ Single</t>
  </si>
  <si>
    <t>Room 35/ Single</t>
  </si>
  <si>
    <t>Room 10/ Sharing</t>
  </si>
  <si>
    <t>Room 27/ Sharing</t>
  </si>
  <si>
    <t>Room 38/ Sharing</t>
  </si>
  <si>
    <t>Room 48/ Sharing</t>
  </si>
  <si>
    <t>Room 49/ Sharing</t>
  </si>
  <si>
    <t>Room 50/ Sharing</t>
  </si>
  <si>
    <t>Room 52/ Single</t>
  </si>
  <si>
    <t>Room 55/ Sharing</t>
  </si>
  <si>
    <t>Room 56/ Sharing</t>
  </si>
  <si>
    <t>Room 57/ Sharing</t>
  </si>
  <si>
    <t>Room 58/ Sharing</t>
  </si>
  <si>
    <t>Room 59/ Sharing</t>
  </si>
  <si>
    <t>Room 60/ Sharing</t>
  </si>
  <si>
    <t>Room 62/ Sharing</t>
  </si>
  <si>
    <t>Room 63/ Sharing</t>
  </si>
  <si>
    <t>Room 65/ Sharing</t>
  </si>
  <si>
    <t>Room 68/ Sharing</t>
  </si>
  <si>
    <t>Room 69/ Sharing</t>
  </si>
  <si>
    <t>Room 70/ Sharing</t>
  </si>
  <si>
    <t>Room 71/ Sharing</t>
  </si>
  <si>
    <t>Room 72/ Sharing</t>
  </si>
  <si>
    <t>Room 73/ Sharing</t>
  </si>
  <si>
    <t>Room 74/ Sharing</t>
  </si>
  <si>
    <t>Room 75/ Sharing</t>
  </si>
  <si>
    <t>Room 76/ Sharing</t>
  </si>
  <si>
    <t>Room 77/ Sharing</t>
  </si>
  <si>
    <t>Room 78/ Sharing</t>
  </si>
  <si>
    <t>OK</t>
  </si>
  <si>
    <t>Kurang teman Sharing</t>
  </si>
  <si>
    <t>Remark</t>
  </si>
  <si>
    <t>Suami Istri</t>
  </si>
  <si>
    <t>Room 36/ Single</t>
  </si>
  <si>
    <t>Room 37/ Single</t>
  </si>
  <si>
    <t>Room 61/ Sharing</t>
  </si>
  <si>
    <t>Room 66/ Sharing</t>
  </si>
  <si>
    <t>Room 67/ Sharing</t>
  </si>
  <si>
    <t>Dony Juaeni</t>
  </si>
  <si>
    <t>Tidak ada teman sharing</t>
  </si>
  <si>
    <t>Room 22/  Sharing</t>
  </si>
  <si>
    <t>Room 51/ Single</t>
  </si>
  <si>
    <t>Room 64/ Sharing</t>
  </si>
  <si>
    <t>Room  3/Single</t>
  </si>
  <si>
    <t>Room 12/Sharing</t>
  </si>
  <si>
    <t>Room 38/ Single</t>
  </si>
  <si>
    <t>Room 54/ Single</t>
  </si>
  <si>
    <t>Room 53/ Single</t>
  </si>
  <si>
    <t>Kurang Teman Sharing</t>
  </si>
  <si>
    <t>Room 39/ Single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</si>
</sst>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9"/>
      <color indexed="81"/>
      <name val="Arial"/>
      <family val="2"/>
    </font>
    <font>
      <sz val="9"/>
      <color indexed="81"/>
      <name val="Arial"/>
      <family val="2"/>
    </font>
    <font>
      <b/>
      <sz val="11"/>
      <color indexed="9"/>
      <name val="Arial"/>
      <family val="2"/>
    </font>
    <font>
      <sz val="11"/>
      <color indexed="10"/>
      <name val="Arial"/>
      <family val="2"/>
    </font>
    <font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name val="Arial"/>
      <family val="2"/>
    </font>
    <font>
      <sz val="11"/>
      <color rgb="FF0000FF"/>
      <name val="Arial"/>
      <family val="2"/>
    </font>
    <font>
      <sz val="11"/>
      <color rgb="FF0000CC"/>
      <name val="Calibri"/>
      <family val="2"/>
      <scheme val="minor"/>
    </font>
    <font>
      <sz val="11"/>
      <color rgb="FF0000CC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u/>
      <sz val="1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rgb="FFFF000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Arial"/>
      <family val="2"/>
    </font>
    <font>
      <b/>
      <sz val="11"/>
      <color theme="9" tint="-0.249977111117893"/>
      <name val="Arial"/>
      <family val="2"/>
    </font>
    <font>
      <b/>
      <sz val="11"/>
      <color rgb="FF7030A0"/>
      <name val="Arial"/>
      <family val="2"/>
    </font>
    <font>
      <b/>
      <sz val="11"/>
      <color theme="6" tint="-0.499984740745262"/>
      <name val="Arial"/>
      <family val="2"/>
    </font>
    <font>
      <b/>
      <sz val="11"/>
      <color rgb="FF00B0F0"/>
      <name val="Arial"/>
      <family val="2"/>
    </font>
    <font>
      <sz val="11"/>
      <color theme="1"/>
      <name val="Arial"/>
      <family val="2"/>
    </font>
    <font>
      <b/>
      <sz val="11"/>
      <color rgb="FFFF9900"/>
      <name val="Arial"/>
      <family val="2"/>
    </font>
    <font>
      <sz val="11"/>
      <color theme="6" tint="-0.499984740745262"/>
      <name val="Arial"/>
      <family val="2"/>
    </font>
    <font>
      <b/>
      <sz val="12"/>
      <color theme="0"/>
      <name val="Arial"/>
      <family val="2"/>
    </font>
    <font>
      <b/>
      <sz val="11"/>
      <color rgb="FF0000CC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4B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darkUp">
        <bgColor theme="0" tint="-0.49998474074526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3A3838"/>
      </right>
      <top style="medium">
        <color rgb="FF3A3838"/>
      </top>
      <bottom style="medium">
        <color rgb="FF3A3838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5" fillId="0" borderId="0" applyNumberFormat="0" applyFill="0" applyBorder="0" applyAlignment="0" applyProtection="0"/>
  </cellStyleXfs>
  <cellXfs count="562">
    <xf numFmtId="0" fontId="0" fillId="0" borderId="0" xfId="0"/>
    <xf numFmtId="0" fontId="1" fillId="0" borderId="10" xfId="0" applyFont="1" applyFill="1" applyBorder="1" applyAlignment="1">
      <alignment vertical="center"/>
    </xf>
    <xf numFmtId="0" fontId="4" fillId="5" borderId="10" xfId="3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left" vertical="center"/>
    </xf>
    <xf numFmtId="49" fontId="0" fillId="0" borderId="10" xfId="0" applyNumberFormat="1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5" fillId="0" borderId="10" xfId="0" applyFont="1" applyFill="1" applyBorder="1" applyAlignment="1">
      <alignment horizontal="left"/>
    </xf>
    <xf numFmtId="0" fontId="12" fillId="3" borderId="10" xfId="1" applyFont="1" applyFill="1" applyBorder="1" applyAlignment="1">
      <alignment vertical="center"/>
    </xf>
    <xf numFmtId="0" fontId="13" fillId="0" borderId="0" xfId="1" applyFont="1" applyBorder="1" applyAlignment="1">
      <alignment horizontal="center" vertical="center" wrapText="1"/>
    </xf>
    <xf numFmtId="0" fontId="12" fillId="3" borderId="16" xfId="1" applyFont="1" applyFill="1" applyBorder="1" applyAlignment="1">
      <alignment vertical="center"/>
    </xf>
    <xf numFmtId="0" fontId="12" fillId="3" borderId="7" xfId="1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11" fillId="0" borderId="1" xfId="1" applyFont="1" applyBorder="1" applyAlignment="1">
      <alignment horizontal="center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/>
    <xf numFmtId="0" fontId="11" fillId="0" borderId="1" xfId="1" applyFont="1" applyFill="1" applyBorder="1"/>
    <xf numFmtId="0" fontId="11" fillId="0" borderId="0" xfId="1" applyFont="1" applyBorder="1"/>
    <xf numFmtId="0" fontId="11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Fill="1" applyBorder="1"/>
    <xf numFmtId="0" fontId="14" fillId="0" borderId="0" xfId="0" applyFont="1"/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11" fillId="0" borderId="0" xfId="1" applyFont="1"/>
    <xf numFmtId="0" fontId="11" fillId="0" borderId="0" xfId="1" applyFont="1" applyFill="1"/>
    <xf numFmtId="0" fontId="17" fillId="3" borderId="3" xfId="1" applyFont="1" applyFill="1" applyBorder="1" applyAlignment="1">
      <alignment horizontal="center" vertical="center" wrapText="1"/>
    </xf>
    <xf numFmtId="0" fontId="17" fillId="3" borderId="19" xfId="1" applyFont="1" applyFill="1" applyBorder="1" applyAlignment="1">
      <alignment horizontal="center" vertical="center" wrapText="1"/>
    </xf>
    <xf numFmtId="0" fontId="11" fillId="0" borderId="0" xfId="1" applyFont="1" applyBorder="1" applyAlignment="1">
      <alignment vertical="center" wrapText="1"/>
    </xf>
    <xf numFmtId="16" fontId="13" fillId="3" borderId="7" xfId="1" applyNumberFormat="1" applyFont="1" applyFill="1" applyBorder="1" applyAlignment="1">
      <alignment horizontal="center" vertical="center" wrapText="1"/>
    </xf>
    <xf numFmtId="16" fontId="11" fillId="2" borderId="7" xfId="1" applyNumberFormat="1" applyFont="1" applyFill="1" applyBorder="1" applyAlignment="1">
      <alignment horizontal="center" vertical="center" wrapText="1"/>
    </xf>
    <xf numFmtId="16" fontId="17" fillId="3" borderId="20" xfId="1" applyNumberFormat="1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center"/>
    </xf>
    <xf numFmtId="0" fontId="18" fillId="3" borderId="10" xfId="1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9" fillId="2" borderId="10" xfId="1" applyFont="1" applyFill="1" applyBorder="1" applyAlignment="1">
      <alignment horizontal="center" vertical="center" wrapText="1"/>
    </xf>
    <xf numFmtId="0" fontId="18" fillId="0" borderId="1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5" borderId="10" xfId="1" applyFont="1" applyFill="1" applyBorder="1" applyAlignment="1">
      <alignment horizontal="center" vertical="center" wrapText="1"/>
    </xf>
    <xf numFmtId="0" fontId="12" fillId="3" borderId="10" xfId="1" applyFont="1" applyFill="1" applyBorder="1" applyAlignment="1">
      <alignment horizontal="center" vertical="center"/>
    </xf>
    <xf numFmtId="0" fontId="21" fillId="0" borderId="10" xfId="1" applyFont="1" applyFill="1" applyBorder="1" applyAlignment="1">
      <alignment horizontal="center" vertical="center"/>
    </xf>
    <xf numFmtId="0" fontId="21" fillId="3" borderId="1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 wrapText="1"/>
    </xf>
    <xf numFmtId="0" fontId="12" fillId="0" borderId="10" xfId="1" applyFont="1" applyFill="1" applyBorder="1" applyAlignment="1">
      <alignment vertical="center"/>
    </xf>
    <xf numFmtId="0" fontId="11" fillId="0" borderId="0" xfId="1" applyFont="1" applyBorder="1" applyAlignment="1">
      <alignment horizontal="center" vertical="center" wrapText="1"/>
    </xf>
    <xf numFmtId="0" fontId="20" fillId="0" borderId="0" xfId="1" applyFont="1" applyBorder="1" applyAlignment="1">
      <alignment horizontal="center" vertical="center" wrapText="1"/>
    </xf>
    <xf numFmtId="0" fontId="11" fillId="2" borderId="14" xfId="1" applyFont="1" applyFill="1" applyBorder="1" applyAlignment="1">
      <alignment horizontal="center" vertical="center" wrapText="1"/>
    </xf>
    <xf numFmtId="0" fontId="10" fillId="14" borderId="10" xfId="0" applyFont="1" applyFill="1" applyBorder="1" applyAlignment="1">
      <alignment horizontal="center" vertical="center"/>
    </xf>
    <xf numFmtId="0" fontId="12" fillId="0" borderId="10" xfId="1" applyFont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center" wrapText="1"/>
    </xf>
    <xf numFmtId="0" fontId="11" fillId="0" borderId="13" xfId="1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1" fillId="0" borderId="10" xfId="1" applyFont="1" applyBorder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11" fillId="0" borderId="0" xfId="1" applyFont="1" applyFill="1" applyAlignment="1">
      <alignment vertical="center" wrapText="1"/>
    </xf>
    <xf numFmtId="0" fontId="1" fillId="0" borderId="17" xfId="0" applyFont="1" applyFill="1" applyBorder="1" applyAlignment="1">
      <alignment vertical="center"/>
    </xf>
    <xf numFmtId="0" fontId="21" fillId="0" borderId="12" xfId="1" applyFont="1" applyFill="1" applyBorder="1" applyAlignment="1">
      <alignment horizontal="center" vertical="center" wrapText="1"/>
    </xf>
    <xf numFmtId="0" fontId="21" fillId="0" borderId="15" xfId="1" applyFont="1" applyFill="1" applyBorder="1" applyAlignment="1">
      <alignment horizontal="center" vertical="center" wrapText="1"/>
    </xf>
    <xf numFmtId="0" fontId="21" fillId="0" borderId="13" xfId="1" applyFont="1" applyFill="1" applyBorder="1" applyAlignment="1">
      <alignment horizontal="center" vertical="center" wrapText="1"/>
    </xf>
    <xf numFmtId="0" fontId="0" fillId="6" borderId="10" xfId="0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8" fillId="0" borderId="10" xfId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0" fontId="12" fillId="3" borderId="26" xfId="1" applyFont="1" applyFill="1" applyBorder="1" applyAlignment="1">
      <alignment vertical="center"/>
    </xf>
    <xf numFmtId="0" fontId="21" fillId="5" borderId="12" xfId="1" applyFont="1" applyFill="1" applyBorder="1" applyAlignment="1">
      <alignment horizontal="center" vertical="center" wrapText="1"/>
    </xf>
    <xf numFmtId="0" fontId="21" fillId="5" borderId="15" xfId="1" applyFont="1" applyFill="1" applyBorder="1" applyAlignment="1">
      <alignment horizontal="center" vertical="center" wrapText="1"/>
    </xf>
    <xf numFmtId="0" fontId="11" fillId="2" borderId="19" xfId="1" applyFont="1" applyFill="1" applyBorder="1" applyAlignment="1">
      <alignment horizontal="center" vertical="center" wrapText="1"/>
    </xf>
    <xf numFmtId="0" fontId="19" fillId="2" borderId="27" xfId="1" applyFont="1" applyFill="1" applyBorder="1" applyAlignment="1">
      <alignment horizontal="center" vertical="center" wrapText="1"/>
    </xf>
    <xf numFmtId="0" fontId="11" fillId="2" borderId="27" xfId="1" applyFont="1" applyFill="1" applyBorder="1" applyAlignment="1">
      <alignment horizontal="center" vertical="center" wrapText="1"/>
    </xf>
    <xf numFmtId="0" fontId="22" fillId="0" borderId="27" xfId="1" applyFont="1" applyFill="1" applyBorder="1" applyAlignment="1">
      <alignment horizontal="center" vertical="center" wrapText="1"/>
    </xf>
    <xf numFmtId="0" fontId="21" fillId="0" borderId="27" xfId="1" applyFont="1" applyFill="1" applyBorder="1" applyAlignment="1">
      <alignment horizontal="center" vertical="center" wrapText="1"/>
    </xf>
    <xf numFmtId="0" fontId="11" fillId="5" borderId="27" xfId="1" applyFont="1" applyFill="1" applyBorder="1" applyAlignment="1">
      <alignment horizontal="center" vertical="center" wrapText="1"/>
    </xf>
    <xf numFmtId="0" fontId="11" fillId="2" borderId="28" xfId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/>
    </xf>
    <xf numFmtId="0" fontId="17" fillId="3" borderId="30" xfId="1" applyFont="1" applyFill="1" applyBorder="1" applyAlignment="1">
      <alignment horizontal="center" vertical="center" wrapText="1"/>
    </xf>
    <xf numFmtId="16" fontId="17" fillId="3" borderId="23" xfId="1" applyNumberFormat="1" applyFont="1" applyFill="1" applyBorder="1" applyAlignment="1">
      <alignment horizontal="center" vertical="center" wrapText="1"/>
    </xf>
    <xf numFmtId="16" fontId="11" fillId="2" borderId="20" xfId="1" applyNumberFormat="1" applyFont="1" applyFill="1" applyBorder="1" applyAlignment="1">
      <alignment horizontal="center" vertical="center" wrapText="1"/>
    </xf>
    <xf numFmtId="0" fontId="0" fillId="10" borderId="3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0" fillId="6" borderId="3" xfId="0" applyFont="1" applyFill="1" applyBorder="1" applyAlignment="1">
      <alignment horizontal="center" vertical="center"/>
    </xf>
    <xf numFmtId="0" fontId="18" fillId="3" borderId="3" xfId="1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8" fillId="3" borderId="19" xfId="1" applyFont="1" applyFill="1" applyBorder="1" applyAlignment="1">
      <alignment vertical="center"/>
    </xf>
    <xf numFmtId="0" fontId="18" fillId="3" borderId="27" xfId="1" applyFont="1" applyFill="1" applyBorder="1" applyAlignment="1">
      <alignment vertical="center"/>
    </xf>
    <xf numFmtId="0" fontId="10" fillId="14" borderId="0" xfId="0" applyFont="1" applyFill="1" applyBorder="1" applyAlignment="1">
      <alignment horizontal="center" vertical="center"/>
    </xf>
    <xf numFmtId="0" fontId="12" fillId="3" borderId="27" xfId="1" applyFont="1" applyFill="1" applyBorder="1" applyAlignment="1">
      <alignment vertical="center"/>
    </xf>
    <xf numFmtId="0" fontId="11" fillId="3" borderId="27" xfId="1" applyFont="1" applyFill="1" applyBorder="1" applyAlignment="1">
      <alignment horizontal="center" vertical="center" wrapText="1"/>
    </xf>
    <xf numFmtId="0" fontId="21" fillId="3" borderId="27" xfId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vertical="center"/>
    </xf>
    <xf numFmtId="0" fontId="12" fillId="3" borderId="14" xfId="1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1" fillId="3" borderId="28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vertical="center"/>
    </xf>
    <xf numFmtId="0" fontId="12" fillId="0" borderId="3" xfId="1" applyFont="1" applyFill="1" applyBorder="1" applyAlignment="1">
      <alignment vertical="center"/>
    </xf>
    <xf numFmtId="0" fontId="11" fillId="0" borderId="3" xfId="1" applyFont="1" applyBorder="1" applyAlignment="1">
      <alignment vertical="center" wrapText="1"/>
    </xf>
    <xf numFmtId="0" fontId="11" fillId="3" borderId="19" xfId="1" applyFont="1" applyFill="1" applyBorder="1" applyAlignment="1">
      <alignment vertical="center" wrapText="1"/>
    </xf>
    <xf numFmtId="0" fontId="10" fillId="10" borderId="3" xfId="0" applyFont="1" applyFill="1" applyBorder="1" applyAlignment="1">
      <alignment horizontal="center"/>
    </xf>
    <xf numFmtId="0" fontId="11" fillId="3" borderId="27" xfId="1" applyNumberFormat="1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/>
    </xf>
    <xf numFmtId="0" fontId="10" fillId="14" borderId="25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/>
    </xf>
    <xf numFmtId="0" fontId="11" fillId="4" borderId="27" xfId="1" applyFont="1" applyFill="1" applyBorder="1" applyAlignment="1">
      <alignment horizontal="center" vertical="center" wrapText="1"/>
    </xf>
    <xf numFmtId="0" fontId="11" fillId="4" borderId="27" xfId="1" applyNumberFormat="1" applyFont="1" applyFill="1" applyBorder="1" applyAlignment="1">
      <alignment horizontal="center" vertical="center" wrapText="1"/>
    </xf>
    <xf numFmtId="0" fontId="11" fillId="4" borderId="28" xfId="1" applyFont="1" applyFill="1" applyBorder="1" applyAlignment="1">
      <alignment horizontal="center" vertical="center" wrapText="1"/>
    </xf>
    <xf numFmtId="0" fontId="11" fillId="3" borderId="20" xfId="1" applyFont="1" applyFill="1" applyBorder="1" applyAlignment="1">
      <alignment horizontal="center" vertical="center" wrapText="1"/>
    </xf>
    <xf numFmtId="0" fontId="10" fillId="15" borderId="3" xfId="0" applyFont="1" applyFill="1" applyBorder="1" applyAlignment="1">
      <alignment horizontal="center" vertical="center"/>
    </xf>
    <xf numFmtId="0" fontId="10" fillId="15" borderId="10" xfId="0" applyFont="1" applyFill="1" applyBorder="1" applyAlignment="1">
      <alignment horizontal="center" vertical="center"/>
    </xf>
    <xf numFmtId="0" fontId="1" fillId="15" borderId="10" xfId="0" applyFont="1" applyFill="1" applyBorder="1" applyAlignment="1">
      <alignment horizontal="center" vertical="center"/>
    </xf>
    <xf numFmtId="0" fontId="1" fillId="15" borderId="14" xfId="0" applyFont="1" applyFill="1" applyBorder="1" applyAlignment="1">
      <alignment horizontal="center" vertical="center"/>
    </xf>
    <xf numFmtId="0" fontId="18" fillId="3" borderId="10" xfId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4" fillId="3" borderId="10" xfId="1" applyFont="1" applyFill="1" applyBorder="1" applyAlignment="1">
      <alignment horizontal="center" vertical="center"/>
    </xf>
    <xf numFmtId="0" fontId="24" fillId="5" borderId="12" xfId="1" applyFont="1" applyFill="1" applyBorder="1" applyAlignment="1">
      <alignment horizontal="center" vertical="center" wrapText="1"/>
    </xf>
    <xf numFmtId="0" fontId="24" fillId="0" borderId="11" xfId="1" applyFont="1" applyFill="1" applyBorder="1" applyAlignment="1">
      <alignment horizontal="center" vertical="center" wrapText="1"/>
    </xf>
    <xf numFmtId="0" fontId="24" fillId="5" borderId="10" xfId="1" applyFont="1" applyFill="1" applyBorder="1" applyAlignment="1">
      <alignment horizontal="center" vertical="center" wrapText="1"/>
    </xf>
    <xf numFmtId="0" fontId="24" fillId="0" borderId="10" xfId="1" applyFont="1" applyFill="1" applyBorder="1" applyAlignment="1">
      <alignment horizontal="center" vertical="center"/>
    </xf>
    <xf numFmtId="0" fontId="23" fillId="15" borderId="10" xfId="0" applyFont="1" applyFill="1" applyBorder="1" applyAlignment="1">
      <alignment horizontal="center" vertical="center"/>
    </xf>
    <xf numFmtId="0" fontId="24" fillId="3" borderId="27" xfId="1" applyFont="1" applyFill="1" applyBorder="1" applyAlignment="1">
      <alignment horizontal="center" vertical="center" wrapText="1"/>
    </xf>
    <xf numFmtId="0" fontId="24" fillId="0" borderId="0" xfId="1" applyFont="1" applyBorder="1" applyAlignment="1">
      <alignment horizontal="center" vertical="center" wrapText="1"/>
    </xf>
    <xf numFmtId="0" fontId="21" fillId="5" borderId="27" xfId="1" applyFont="1" applyFill="1" applyBorder="1" applyAlignment="1">
      <alignment horizontal="center" vertical="center" wrapText="1"/>
    </xf>
    <xf numFmtId="0" fontId="18" fillId="3" borderId="27" xfId="1" applyFont="1" applyFill="1" applyBorder="1" applyAlignment="1">
      <alignment horizontal="center" vertical="center"/>
    </xf>
    <xf numFmtId="0" fontId="18" fillId="0" borderId="0" xfId="1" applyFont="1" applyBorder="1" applyAlignment="1">
      <alignment horizontal="center" vertical="center" wrapText="1"/>
    </xf>
    <xf numFmtId="0" fontId="24" fillId="3" borderId="10" xfId="1" applyFont="1" applyFill="1" applyBorder="1" applyAlignment="1">
      <alignment vertical="center"/>
    </xf>
    <xf numFmtId="0" fontId="24" fillId="0" borderId="10" xfId="1" applyFont="1" applyFill="1" applyBorder="1" applyAlignment="1">
      <alignment vertical="center"/>
    </xf>
    <xf numFmtId="0" fontId="23" fillId="0" borderId="10" xfId="0" applyFont="1" applyFill="1" applyBorder="1" applyAlignment="1">
      <alignment vertical="center"/>
    </xf>
    <xf numFmtId="0" fontId="24" fillId="0" borderId="10" xfId="1" applyFont="1" applyBorder="1" applyAlignment="1">
      <alignment horizontal="center" vertical="center" wrapText="1"/>
    </xf>
    <xf numFmtId="0" fontId="24" fillId="4" borderId="27" xfId="1" applyFont="1" applyFill="1" applyBorder="1" applyAlignment="1">
      <alignment horizontal="center" vertical="center" wrapText="1"/>
    </xf>
    <xf numFmtId="0" fontId="21" fillId="0" borderId="14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vertical="center"/>
    </xf>
    <xf numFmtId="0" fontId="5" fillId="8" borderId="10" xfId="0" applyFont="1" applyFill="1" applyBorder="1" applyAlignment="1">
      <alignment horizontal="center" vertical="center"/>
    </xf>
    <xf numFmtId="0" fontId="0" fillId="8" borderId="10" xfId="0" applyFont="1" applyFill="1" applyBorder="1" applyAlignment="1">
      <alignment horizontal="center" vertical="center"/>
    </xf>
    <xf numFmtId="0" fontId="21" fillId="0" borderId="7" xfId="1" applyFont="1" applyFill="1" applyBorder="1" applyAlignment="1">
      <alignment horizontal="center" vertical="center"/>
    </xf>
    <xf numFmtId="0" fontId="8" fillId="7" borderId="25" xfId="0" applyFont="1" applyFill="1" applyBorder="1" applyAlignment="1">
      <alignment horizontal="center" vertical="center"/>
    </xf>
    <xf numFmtId="0" fontId="0" fillId="9" borderId="10" xfId="0" applyFont="1" applyFill="1" applyBorder="1" applyAlignment="1">
      <alignment horizontal="center" vertical="center"/>
    </xf>
    <xf numFmtId="0" fontId="20" fillId="0" borderId="10" xfId="1" applyFont="1" applyFill="1" applyBorder="1" applyAlignment="1">
      <alignment horizontal="center" vertical="center" wrapText="1"/>
    </xf>
    <xf numFmtId="0" fontId="0" fillId="8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vertical="center"/>
    </xf>
    <xf numFmtId="0" fontId="10" fillId="6" borderId="3" xfId="0" applyFont="1" applyFill="1" applyBorder="1" applyAlignment="1">
      <alignment horizontal="center" vertical="center"/>
    </xf>
    <xf numFmtId="0" fontId="17" fillId="3" borderId="4" xfId="1" applyFont="1" applyFill="1" applyBorder="1" applyAlignment="1">
      <alignment horizontal="center" vertical="center" wrapText="1"/>
    </xf>
    <xf numFmtId="16" fontId="17" fillId="3" borderId="33" xfId="1" applyNumberFormat="1" applyFont="1" applyFill="1" applyBorder="1" applyAlignment="1">
      <alignment horizontal="center" vertical="center" wrapText="1"/>
    </xf>
    <xf numFmtId="0" fontId="18" fillId="3" borderId="16" xfId="1" applyFont="1" applyFill="1" applyBorder="1" applyAlignment="1">
      <alignment vertical="center"/>
    </xf>
    <xf numFmtId="0" fontId="12" fillId="3" borderId="8" xfId="1" applyFont="1" applyFill="1" applyBorder="1" applyAlignment="1">
      <alignment vertical="center"/>
    </xf>
    <xf numFmtId="0" fontId="11" fillId="0" borderId="10" xfId="1" applyFont="1" applyBorder="1" applyAlignment="1">
      <alignment vertical="center" wrapText="1"/>
    </xf>
    <xf numFmtId="0" fontId="11" fillId="0" borderId="10" xfId="1" applyFont="1" applyFill="1" applyBorder="1" applyAlignment="1">
      <alignment vertical="center" wrapText="1"/>
    </xf>
    <xf numFmtId="0" fontId="20" fillId="0" borderId="10" xfId="1" applyFont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/>
    </xf>
    <xf numFmtId="0" fontId="12" fillId="0" borderId="17" xfId="1" applyFont="1" applyFill="1" applyBorder="1" applyAlignment="1">
      <alignment vertical="center"/>
    </xf>
    <xf numFmtId="0" fontId="21" fillId="0" borderId="17" xfId="1" applyFont="1" applyFill="1" applyBorder="1" applyAlignment="1">
      <alignment horizontal="center" vertical="center"/>
    </xf>
    <xf numFmtId="0" fontId="21" fillId="0" borderId="32" xfId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vertical="center"/>
    </xf>
    <xf numFmtId="0" fontId="8" fillId="0" borderId="16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11" fillId="3" borderId="3" xfId="1" applyFont="1" applyFill="1" applyBorder="1" applyAlignment="1">
      <alignment vertical="center" wrapText="1"/>
    </xf>
    <xf numFmtId="0" fontId="0" fillId="8" borderId="18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0" fillId="8" borderId="16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center" vertical="center"/>
    </xf>
    <xf numFmtId="0" fontId="0" fillId="9" borderId="3" xfId="0" applyFont="1" applyFill="1" applyBorder="1" applyAlignment="1">
      <alignment horizontal="center" vertical="center"/>
    </xf>
    <xf numFmtId="0" fontId="0" fillId="14" borderId="16" xfId="0" applyFont="1" applyFill="1" applyBorder="1" applyAlignment="1">
      <alignment horizontal="center" vertical="center"/>
    </xf>
    <xf numFmtId="0" fontId="0" fillId="0" borderId="10" xfId="0" applyFont="1" applyBorder="1"/>
    <xf numFmtId="0" fontId="0" fillId="0" borderId="10" xfId="0" applyFont="1" applyFill="1" applyBorder="1"/>
    <xf numFmtId="0" fontId="0" fillId="8" borderId="10" xfId="0" applyFont="1" applyFill="1" applyBorder="1" applyAlignment="1">
      <alignment horizontal="center"/>
    </xf>
    <xf numFmtId="0" fontId="10" fillId="6" borderId="18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0" fillId="6" borderId="16" xfId="0" applyFont="1" applyFill="1" applyBorder="1" applyAlignment="1">
      <alignment horizontal="center" vertical="center"/>
    </xf>
    <xf numFmtId="0" fontId="0" fillId="6" borderId="3" xfId="0" applyFont="1" applyFill="1" applyBorder="1" applyAlignment="1">
      <alignment horizontal="center" vertical="center" wrapText="1"/>
    </xf>
    <xf numFmtId="0" fontId="0" fillId="6" borderId="10" xfId="0" applyFont="1" applyFill="1" applyBorder="1" applyAlignment="1">
      <alignment horizontal="center" vertical="center" wrapText="1"/>
    </xf>
    <xf numFmtId="0" fontId="0" fillId="6" borderId="18" xfId="0" applyFont="1" applyFill="1" applyBorder="1" applyAlignment="1">
      <alignment horizontal="center"/>
    </xf>
    <xf numFmtId="0" fontId="0" fillId="6" borderId="16" xfId="0" applyFont="1" applyFill="1" applyBorder="1" applyAlignment="1">
      <alignment horizontal="center"/>
    </xf>
    <xf numFmtId="0" fontId="5" fillId="10" borderId="10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0" xfId="0" applyNumberFormat="1" applyFill="1" applyBorder="1" applyAlignment="1">
      <alignment horizontal="center" vertical="center"/>
    </xf>
    <xf numFmtId="0" fontId="0" fillId="0" borderId="10" xfId="0" applyFill="1" applyBorder="1"/>
    <xf numFmtId="0" fontId="0" fillId="0" borderId="10" xfId="0" applyBorder="1"/>
    <xf numFmtId="0" fontId="25" fillId="0" borderId="10" xfId="4" applyFill="1" applyBorder="1"/>
    <xf numFmtId="49" fontId="0" fillId="0" borderId="10" xfId="0" applyNumberFormat="1" applyFill="1" applyBorder="1"/>
    <xf numFmtId="0" fontId="0" fillId="0" borderId="10" xfId="0" applyNumberFormat="1" applyBorder="1" applyAlignment="1">
      <alignment horizontal="center"/>
    </xf>
    <xf numFmtId="49" fontId="0" fillId="0" borderId="10" xfId="0" applyNumberFormat="1" applyBorder="1"/>
    <xf numFmtId="0" fontId="5" fillId="0" borderId="10" xfId="0" applyFont="1" applyBorder="1"/>
    <xf numFmtId="0" fontId="26" fillId="0" borderId="10" xfId="0" applyFont="1" applyBorder="1" applyAlignment="1">
      <alignment horizontal="left" vertical="center" wrapText="1"/>
    </xf>
    <xf numFmtId="0" fontId="27" fillId="0" borderId="10" xfId="4" applyFont="1" applyBorder="1" applyAlignment="1">
      <alignment horizontal="left" vertical="center" wrapText="1"/>
    </xf>
    <xf numFmtId="49" fontId="0" fillId="0" borderId="10" xfId="0" applyNumberFormat="1" applyFill="1" applyBorder="1" applyAlignment="1">
      <alignment horizontal="center"/>
    </xf>
    <xf numFmtId="0" fontId="25" fillId="0" borderId="10" xfId="4" applyFill="1" applyBorder="1" applyAlignment="1">
      <alignment horizontal="left"/>
    </xf>
    <xf numFmtId="49" fontId="0" fillId="0" borderId="10" xfId="0" applyNumberFormat="1" applyBorder="1" applyAlignment="1">
      <alignment horizontal="center" vertical="center"/>
    </xf>
    <xf numFmtId="0" fontId="25" fillId="0" borderId="10" xfId="4" applyBorder="1"/>
    <xf numFmtId="49" fontId="28" fillId="0" borderId="10" xfId="0" applyNumberFormat="1" applyFont="1" applyBorder="1" applyAlignment="1">
      <alignment horizontal="center" vertical="center"/>
    </xf>
    <xf numFmtId="0" fontId="28" fillId="0" borderId="10" xfId="0" applyFont="1" applyBorder="1" applyAlignment="1">
      <alignment vertical="center"/>
    </xf>
    <xf numFmtId="0" fontId="25" fillId="0" borderId="10" xfId="4" applyBorder="1" applyAlignment="1">
      <alignment vertical="center"/>
    </xf>
    <xf numFmtId="0" fontId="0" fillId="0" borderId="10" xfId="0" applyBorder="1" applyAlignment="1">
      <alignment horizontal="center"/>
    </xf>
    <xf numFmtId="0" fontId="25" fillId="0" borderId="10" xfId="4" applyFill="1" applyBorder="1" applyAlignment="1">
      <alignment horizontal="left" vertical="center"/>
    </xf>
    <xf numFmtId="0" fontId="25" fillId="0" borderId="10" xfId="4" applyBorder="1" applyAlignment="1">
      <alignment vertical="center" wrapText="1"/>
    </xf>
    <xf numFmtId="3" fontId="5" fillId="12" borderId="10" xfId="0" applyNumberFormat="1" applyFont="1" applyFill="1" applyBorder="1" applyAlignment="1">
      <alignment horizontal="center"/>
    </xf>
    <xf numFmtId="0" fontId="26" fillId="12" borderId="10" xfId="0" applyFont="1" applyFill="1" applyBorder="1" applyAlignment="1">
      <alignment horizontal="left" vertical="center" wrapText="1"/>
    </xf>
    <xf numFmtId="0" fontId="27" fillId="12" borderId="10" xfId="4" applyFont="1" applyFill="1" applyBorder="1" applyAlignment="1">
      <alignment horizontal="left"/>
    </xf>
    <xf numFmtId="49" fontId="0" fillId="0" borderId="10" xfId="0" quotePrefix="1" applyNumberFormat="1" applyBorder="1" applyAlignment="1">
      <alignment horizontal="center" vertical="center"/>
    </xf>
    <xf numFmtId="0" fontId="25" fillId="0" borderId="10" xfId="4" applyBorder="1" applyAlignment="1">
      <alignment horizontal="left" vertical="center"/>
    </xf>
    <xf numFmtId="49" fontId="26" fillId="0" borderId="10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30" fillId="0" borderId="10" xfId="0" applyFont="1" applyBorder="1" applyAlignment="1">
      <alignment vertical="center"/>
    </xf>
    <xf numFmtId="0" fontId="0" fillId="0" borderId="10" xfId="0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0" xfId="0" applyFill="1" applyBorder="1" applyAlignment="1">
      <alignment horizontal="left" vertical="center"/>
    </xf>
    <xf numFmtId="0" fontId="0" fillId="0" borderId="10" xfId="0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/>
    </xf>
    <xf numFmtId="49" fontId="25" fillId="0" borderId="10" xfId="4" applyNumberFormat="1" applyBorder="1"/>
    <xf numFmtId="0" fontId="0" fillId="0" borderId="10" xfId="0" applyNumberFormat="1" applyBorder="1" applyAlignment="1">
      <alignment horizontal="center" vertical="center"/>
    </xf>
    <xf numFmtId="49" fontId="0" fillId="0" borderId="0" xfId="0" applyNumberFormat="1"/>
    <xf numFmtId="0" fontId="0" fillId="0" borderId="0" xfId="0" applyBorder="1"/>
    <xf numFmtId="0" fontId="25" fillId="0" borderId="0" xfId="4" applyBorder="1" applyAlignment="1">
      <alignment vertical="center" wrapText="1"/>
    </xf>
    <xf numFmtId="49" fontId="0" fillId="0" borderId="0" xfId="0" applyNumberFormat="1" applyBorder="1"/>
    <xf numFmtId="0" fontId="0" fillId="0" borderId="10" xfId="0" quotePrefix="1" applyFont="1" applyBorder="1" applyAlignment="1">
      <alignment horizontal="center" vertical="center"/>
    </xf>
    <xf numFmtId="49" fontId="0" fillId="0" borderId="10" xfId="0" quotePrefix="1" applyNumberFormat="1" applyBorder="1" applyAlignment="1">
      <alignment horizontal="center"/>
    </xf>
    <xf numFmtId="49" fontId="30" fillId="0" borderId="10" xfId="0" quotePrefix="1" applyNumberFormat="1" applyFont="1" applyBorder="1" applyAlignment="1">
      <alignment horizontal="center" vertical="center"/>
    </xf>
    <xf numFmtId="0" fontId="30" fillId="0" borderId="10" xfId="0" applyFont="1" applyBorder="1" applyAlignment="1">
      <alignment horizontal="left" vertical="center"/>
    </xf>
    <xf numFmtId="49" fontId="0" fillId="0" borderId="10" xfId="0" quotePrefix="1" applyNumberFormat="1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10" xfId="0" quotePrefix="1" applyNumberFormat="1" applyFill="1" applyBorder="1" applyAlignment="1">
      <alignment horizontal="left" vertical="center"/>
    </xf>
    <xf numFmtId="49" fontId="26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/>
    <xf numFmtId="49" fontId="26" fillId="12" borderId="10" xfId="0" applyNumberFormat="1" applyFont="1" applyFill="1" applyBorder="1" applyAlignment="1">
      <alignment horizontal="center" vertical="center" wrapText="1"/>
    </xf>
    <xf numFmtId="0" fontId="5" fillId="12" borderId="8" xfId="0" applyFont="1" applyFill="1" applyBorder="1"/>
    <xf numFmtId="0" fontId="5" fillId="12" borderId="10" xfId="0" applyFont="1" applyFill="1" applyBorder="1" applyAlignment="1">
      <alignment horizontal="left"/>
    </xf>
    <xf numFmtId="49" fontId="0" fillId="0" borderId="10" xfId="0" applyNumberFormat="1" applyFont="1" applyBorder="1" applyAlignment="1">
      <alignment horizontal="center" vertical="center"/>
    </xf>
    <xf numFmtId="0" fontId="25" fillId="0" borderId="10" xfId="4" applyFont="1" applyBorder="1"/>
    <xf numFmtId="49" fontId="0" fillId="0" borderId="10" xfId="0" quotePrefix="1" applyNumberFormat="1" applyFill="1" applyBorder="1" applyAlignment="1">
      <alignment horizontal="center"/>
    </xf>
    <xf numFmtId="0" fontId="25" fillId="0" borderId="10" xfId="4" applyFill="1" applyBorder="1" applyAlignment="1">
      <alignment vertical="center" wrapText="1"/>
    </xf>
    <xf numFmtId="0" fontId="27" fillId="0" borderId="10" xfId="4" applyFont="1" applyBorder="1"/>
    <xf numFmtId="49" fontId="0" fillId="0" borderId="16" xfId="0" quotePrefix="1" applyNumberFormat="1" applyBorder="1" applyAlignment="1">
      <alignment horizontal="center" vertical="center"/>
    </xf>
    <xf numFmtId="0" fontId="30" fillId="0" borderId="16" xfId="0" applyFont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25" fillId="0" borderId="16" xfId="4" applyBorder="1" applyAlignment="1">
      <alignment horizontal="left" vertical="center"/>
    </xf>
    <xf numFmtId="0" fontId="0" fillId="0" borderId="16" xfId="0" applyNumberFormat="1" applyBorder="1" applyAlignment="1">
      <alignment horizontal="left" vertical="center"/>
    </xf>
    <xf numFmtId="0" fontId="25" fillId="0" borderId="10" xfId="4" applyBorder="1" applyAlignment="1">
      <alignment horizontal="left" vertical="center" wrapText="1"/>
    </xf>
    <xf numFmtId="0" fontId="0" fillId="0" borderId="0" xfId="0" applyFill="1" applyBorder="1"/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quotePrefix="1" applyNumberFormat="1" applyBorder="1" applyAlignment="1">
      <alignment horizontal="left" vertical="center"/>
    </xf>
    <xf numFmtId="0" fontId="0" fillId="0" borderId="10" xfId="0" quotePrefix="1" applyNumberFormat="1" applyFill="1" applyBorder="1" applyAlignment="1">
      <alignment horizontal="left"/>
    </xf>
    <xf numFmtId="49" fontId="0" fillId="0" borderId="10" xfId="0" applyNumberFormat="1" applyFill="1" applyBorder="1" applyAlignment="1">
      <alignment horizontal="center" vertical="center"/>
    </xf>
    <xf numFmtId="0" fontId="25" fillId="0" borderId="36" xfId="4" applyBorder="1"/>
    <xf numFmtId="49" fontId="0" fillId="0" borderId="36" xfId="0" applyNumberFormat="1" applyBorder="1"/>
    <xf numFmtId="0" fontId="25" fillId="0" borderId="36" xfId="4" applyFill="1" applyBorder="1" applyAlignment="1">
      <alignment vertical="center" wrapText="1"/>
    </xf>
    <xf numFmtId="49" fontId="5" fillId="0" borderId="10" xfId="0" applyNumberFormat="1" applyFont="1" applyBorder="1" applyAlignment="1">
      <alignment horizontal="center"/>
    </xf>
    <xf numFmtId="0" fontId="5" fillId="0" borderId="36" xfId="0" applyFont="1" applyBorder="1"/>
    <xf numFmtId="0" fontId="0" fillId="0" borderId="10" xfId="0" applyNumberFormat="1" applyBorder="1" applyAlignment="1">
      <alignment horizontal="left" vertical="center"/>
    </xf>
    <xf numFmtId="49" fontId="0" fillId="0" borderId="10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left" vertical="center" wrapText="1"/>
    </xf>
    <xf numFmtId="0" fontId="27" fillId="0" borderId="10" xfId="4" applyFont="1" applyFill="1" applyBorder="1" applyAlignment="1">
      <alignment horizontal="left" vertical="center" wrapText="1"/>
    </xf>
    <xf numFmtId="49" fontId="0" fillId="0" borderId="0" xfId="0" applyNumberFormat="1" applyBorder="1" applyAlignment="1">
      <alignment horizontal="center"/>
    </xf>
    <xf numFmtId="0" fontId="25" fillId="0" borderId="0" xfId="4" applyFill="1" applyBorder="1" applyAlignment="1">
      <alignment horizontal="left"/>
    </xf>
    <xf numFmtId="0" fontId="25" fillId="0" borderId="10" xfId="4" applyBorder="1" applyAlignment="1">
      <alignment horizontal="left"/>
    </xf>
    <xf numFmtId="0" fontId="30" fillId="0" borderId="10" xfId="0" applyFont="1" applyFill="1" applyBorder="1" applyAlignment="1">
      <alignment vertical="center"/>
    </xf>
    <xf numFmtId="0" fontId="0" fillId="0" borderId="36" xfId="0" applyFill="1" applyBorder="1"/>
    <xf numFmtId="0" fontId="25" fillId="0" borderId="36" xfId="4" applyFill="1" applyBorder="1" applyAlignment="1">
      <alignment horizontal="left" vertical="center"/>
    </xf>
    <xf numFmtId="0" fontId="25" fillId="0" borderId="36" xfId="4" applyFill="1" applyBorder="1" applyAlignment="1">
      <alignment horizontal="left"/>
    </xf>
    <xf numFmtId="49" fontId="5" fillId="0" borderId="10" xfId="0" applyNumberFormat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49" fontId="0" fillId="0" borderId="0" xfId="0" quotePrefix="1" applyNumberFormat="1" applyFill="1" applyBorder="1" applyAlignment="1">
      <alignment horizontal="center"/>
    </xf>
    <xf numFmtId="0" fontId="0" fillId="0" borderId="37" xfId="0" applyFill="1" applyBorder="1"/>
    <xf numFmtId="0" fontId="25" fillId="0" borderId="37" xfId="4" applyBorder="1"/>
    <xf numFmtId="0" fontId="25" fillId="0" borderId="0" xfId="4" applyBorder="1"/>
    <xf numFmtId="0" fontId="0" fillId="0" borderId="0" xfId="0" applyFont="1" applyFill="1" applyBorder="1" applyAlignment="1">
      <alignment horizontal="left" vertical="center"/>
    </xf>
    <xf numFmtId="0" fontId="25" fillId="0" borderId="10" xfId="4" applyBorder="1" applyAlignment="1"/>
    <xf numFmtId="0" fontId="0" fillId="0" borderId="36" xfId="0" applyBorder="1" applyAlignment="1">
      <alignment vertical="center"/>
    </xf>
    <xf numFmtId="0" fontId="0" fillId="0" borderId="38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25" fillId="0" borderId="36" xfId="4" applyBorder="1" applyAlignment="1">
      <alignment vertical="center" wrapText="1"/>
    </xf>
    <xf numFmtId="49" fontId="0" fillId="0" borderId="36" xfId="0" applyNumberFormat="1" applyFill="1" applyBorder="1"/>
    <xf numFmtId="49" fontId="0" fillId="0" borderId="0" xfId="0" applyNumberFormat="1" applyFill="1" applyBorder="1" applyAlignment="1">
      <alignment horizontal="center"/>
    </xf>
    <xf numFmtId="49" fontId="0" fillId="0" borderId="39" xfId="0" applyNumberFormat="1" applyBorder="1"/>
    <xf numFmtId="0" fontId="25" fillId="0" borderId="17" xfId="4" applyBorder="1" applyAlignment="1">
      <alignment vertical="center" wrapText="1"/>
    </xf>
    <xf numFmtId="0" fontId="25" fillId="0" borderId="39" xfId="4" applyBorder="1" applyAlignment="1">
      <alignment vertical="center"/>
    </xf>
    <xf numFmtId="0" fontId="25" fillId="0" borderId="17" xfId="4" applyFill="1" applyBorder="1" applyAlignment="1">
      <alignment horizontal="left"/>
    </xf>
    <xf numFmtId="0" fontId="27" fillId="0" borderId="17" xfId="4" applyFont="1" applyBorder="1" applyAlignment="1">
      <alignment horizontal="left" vertical="center" wrapText="1"/>
    </xf>
    <xf numFmtId="0" fontId="25" fillId="0" borderId="17" xfId="4" applyFill="1" applyBorder="1"/>
    <xf numFmtId="49" fontId="0" fillId="0" borderId="17" xfId="0" applyNumberFormat="1" applyBorder="1"/>
    <xf numFmtId="49" fontId="0" fillId="0" borderId="10" xfId="0" applyNumberFormat="1" applyFont="1" applyFill="1" applyBorder="1" applyAlignment="1">
      <alignment horizontal="center"/>
    </xf>
    <xf numFmtId="0" fontId="25" fillId="0" borderId="17" xfId="4" applyFill="1" applyBorder="1" applyAlignment="1">
      <alignment vertical="center" wrapText="1"/>
    </xf>
    <xf numFmtId="0" fontId="25" fillId="0" borderId="17" xfId="4" applyBorder="1"/>
    <xf numFmtId="0" fontId="0" fillId="0" borderId="0" xfId="0" applyNumberFormat="1"/>
    <xf numFmtId="0" fontId="0" fillId="0" borderId="10" xfId="0" applyNumberFormat="1" applyFill="1" applyBorder="1"/>
    <xf numFmtId="0" fontId="26" fillId="0" borderId="10" xfId="0" quotePrefix="1" applyNumberFormat="1" applyFont="1" applyBorder="1" applyAlignment="1">
      <alignment horizontal="left" vertical="center" wrapText="1"/>
    </xf>
    <xf numFmtId="0" fontId="0" fillId="0" borderId="10" xfId="0" quotePrefix="1" applyNumberFormat="1" applyBorder="1" applyAlignment="1">
      <alignment vertical="center"/>
    </xf>
    <xf numFmtId="0" fontId="28" fillId="0" borderId="10" xfId="0" applyNumberFormat="1" applyFont="1" applyBorder="1" applyAlignment="1">
      <alignment vertical="center"/>
    </xf>
    <xf numFmtId="0" fontId="0" fillId="0" borderId="10" xfId="0" applyNumberFormat="1" applyFill="1" applyBorder="1" applyAlignment="1">
      <alignment horizontal="left"/>
    </xf>
    <xf numFmtId="0" fontId="0" fillId="0" borderId="10" xfId="0" applyNumberFormat="1" applyBorder="1"/>
    <xf numFmtId="0" fontId="29" fillId="0" borderId="10" xfId="0" quotePrefix="1" applyNumberFormat="1" applyFont="1" applyBorder="1" applyAlignment="1">
      <alignment horizontal="center"/>
    </xf>
    <xf numFmtId="0" fontId="5" fillId="12" borderId="10" xfId="0" quotePrefix="1" applyNumberFormat="1" applyFont="1" applyFill="1" applyBorder="1" applyAlignment="1">
      <alignment horizontal="left"/>
    </xf>
    <xf numFmtId="0" fontId="30" fillId="0" borderId="10" xfId="0" quotePrefix="1" applyNumberFormat="1" applyFont="1" applyBorder="1" applyAlignment="1">
      <alignment vertical="center"/>
    </xf>
    <xf numFmtId="0" fontId="0" fillId="0" borderId="10" xfId="0" applyNumberFormat="1" applyFill="1" applyBorder="1" applyAlignment="1">
      <alignment horizontal="left" vertical="center"/>
    </xf>
    <xf numFmtId="0" fontId="5" fillId="0" borderId="10" xfId="0" quotePrefix="1" applyNumberFormat="1" applyFont="1" applyBorder="1" applyAlignment="1">
      <alignment horizontal="left"/>
    </xf>
    <xf numFmtId="0" fontId="0" fillId="0" borderId="10" xfId="0" quotePrefix="1" applyNumberFormat="1" applyBorder="1"/>
    <xf numFmtId="0" fontId="0" fillId="0" borderId="0" xfId="0" applyNumberFormat="1" applyBorder="1"/>
    <xf numFmtId="0" fontId="0" fillId="0" borderId="10" xfId="0" applyNumberFormat="1" applyBorder="1" applyAlignment="1">
      <alignment horizontal="left"/>
    </xf>
    <xf numFmtId="0" fontId="30" fillId="0" borderId="10" xfId="0" quotePrefix="1" applyNumberFormat="1" applyFont="1" applyBorder="1" applyAlignment="1">
      <alignment horizontal="left" vertical="center"/>
    </xf>
    <xf numFmtId="0" fontId="29" fillId="0" borderId="10" xfId="0" applyNumberFormat="1" applyFont="1" applyBorder="1" applyAlignment="1">
      <alignment horizontal="center"/>
    </xf>
    <xf numFmtId="0" fontId="5" fillId="0" borderId="10" xfId="0" quotePrefix="1" applyNumberFormat="1" applyFont="1" applyFill="1" applyBorder="1" applyAlignment="1">
      <alignment horizontal="left"/>
    </xf>
    <xf numFmtId="0" fontId="26" fillId="0" borderId="10" xfId="0" applyNumberFormat="1" applyFont="1" applyBorder="1" applyAlignment="1">
      <alignment horizontal="left" vertical="center" wrapText="1"/>
    </xf>
    <xf numFmtId="0" fontId="0" fillId="0" borderId="10" xfId="0" quotePrefix="1" applyNumberFormat="1" applyFont="1" applyBorder="1" applyAlignment="1">
      <alignment horizontal="left"/>
    </xf>
    <xf numFmtId="0" fontId="9" fillId="0" borderId="10" xfId="0" quotePrefix="1" applyNumberFormat="1" applyFont="1" applyBorder="1"/>
    <xf numFmtId="0" fontId="29" fillId="0" borderId="10" xfId="0" applyNumberFormat="1" applyFont="1" applyFill="1" applyBorder="1" applyAlignment="1">
      <alignment horizontal="center"/>
    </xf>
    <xf numFmtId="0" fontId="5" fillId="0" borderId="10" xfId="0" applyNumberFormat="1" applyFont="1" applyBorder="1"/>
    <xf numFmtId="0" fontId="0" fillId="0" borderId="10" xfId="0" quotePrefix="1" applyNumberFormat="1" applyFill="1" applyBorder="1"/>
    <xf numFmtId="0" fontId="26" fillId="0" borderId="10" xfId="0" quotePrefix="1" applyNumberFormat="1" applyFont="1" applyFill="1" applyBorder="1" applyAlignment="1">
      <alignment horizontal="left" vertical="center" wrapText="1"/>
    </xf>
    <xf numFmtId="0" fontId="26" fillId="0" borderId="10" xfId="0" applyNumberFormat="1" applyFont="1" applyFill="1" applyBorder="1" applyAlignment="1">
      <alignment horizontal="left" vertical="center" wrapText="1"/>
    </xf>
    <xf numFmtId="0" fontId="5" fillId="0" borderId="10" xfId="0" applyNumberFormat="1" applyFont="1" applyFill="1" applyBorder="1"/>
    <xf numFmtId="0" fontId="0" fillId="0" borderId="37" xfId="0" quotePrefix="1" applyNumberFormat="1" applyFill="1" applyBorder="1"/>
    <xf numFmtId="0" fontId="0" fillId="0" borderId="0" xfId="0" quotePrefix="1" applyNumberFormat="1" applyFill="1" applyBorder="1"/>
    <xf numFmtId="0" fontId="0" fillId="0" borderId="10" xfId="0" quotePrefix="1" applyNumberFormat="1" applyBorder="1" applyAlignment="1">
      <alignment horizontal="center"/>
    </xf>
    <xf numFmtId="0" fontId="0" fillId="0" borderId="10" xfId="0" applyNumberFormat="1" applyFill="1" applyBorder="1" applyAlignment="1">
      <alignment horizontal="center"/>
    </xf>
    <xf numFmtId="0" fontId="0" fillId="0" borderId="10" xfId="0" applyNumberFormat="1" applyFont="1" applyFill="1" applyBorder="1" applyAlignment="1">
      <alignment horizontal="center"/>
    </xf>
    <xf numFmtId="0" fontId="10" fillId="6" borderId="18" xfId="0" applyFont="1" applyFill="1" applyBorder="1" applyAlignment="1">
      <alignment horizontal="center" vertical="center"/>
    </xf>
    <xf numFmtId="0" fontId="0" fillId="6" borderId="8" xfId="0" applyFont="1" applyFill="1" applyBorder="1" applyAlignment="1">
      <alignment horizontal="center" vertical="center"/>
    </xf>
    <xf numFmtId="0" fontId="0" fillId="6" borderId="16" xfId="0" applyFont="1" applyFill="1" applyBorder="1" applyAlignment="1">
      <alignment horizontal="center" vertical="center"/>
    </xf>
    <xf numFmtId="0" fontId="12" fillId="3" borderId="4" xfId="1" applyFont="1" applyFill="1" applyBorder="1" applyAlignment="1">
      <alignment vertical="center"/>
    </xf>
    <xf numFmtId="0" fontId="12" fillId="3" borderId="40" xfId="1" applyFont="1" applyFill="1" applyBorder="1" applyAlignment="1">
      <alignment vertical="center"/>
    </xf>
    <xf numFmtId="0" fontId="18" fillId="3" borderId="40" xfId="1" applyFont="1" applyFill="1" applyBorder="1" applyAlignment="1">
      <alignment horizontal="center" vertical="center"/>
    </xf>
    <xf numFmtId="0" fontId="12" fillId="3" borderId="41" xfId="1" applyFont="1" applyFill="1" applyBorder="1" applyAlignment="1">
      <alignment vertical="center"/>
    </xf>
    <xf numFmtId="0" fontId="10" fillId="15" borderId="5" xfId="0" applyFont="1" applyFill="1" applyBorder="1" applyAlignment="1">
      <alignment horizontal="center" vertical="center"/>
    </xf>
    <xf numFmtId="0" fontId="10" fillId="15" borderId="26" xfId="0" applyFont="1" applyFill="1" applyBorder="1" applyAlignment="1">
      <alignment horizontal="center" vertical="center"/>
    </xf>
    <xf numFmtId="0" fontId="1" fillId="15" borderId="26" xfId="0" applyFont="1" applyFill="1" applyBorder="1" applyAlignment="1">
      <alignment horizontal="center" vertical="center"/>
    </xf>
    <xf numFmtId="0" fontId="0" fillId="15" borderId="26" xfId="0" applyFont="1" applyFill="1" applyBorder="1" applyAlignment="1">
      <alignment horizontal="center" vertical="center"/>
    </xf>
    <xf numFmtId="0" fontId="1" fillId="15" borderId="3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/>
    </xf>
    <xf numFmtId="0" fontId="0" fillId="6" borderId="1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0" fillId="14" borderId="1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0" fontId="32" fillId="3" borderId="5" xfId="1" applyFont="1" applyFill="1" applyBorder="1" applyAlignment="1">
      <alignment horizontal="center" vertical="center" wrapText="1"/>
    </xf>
    <xf numFmtId="0" fontId="32" fillId="3" borderId="18" xfId="1" applyFont="1" applyFill="1" applyBorder="1" applyAlignment="1">
      <alignment horizontal="center" vertical="center" wrapText="1"/>
    </xf>
    <xf numFmtId="0" fontId="32" fillId="3" borderId="45" xfId="1" applyFont="1" applyFill="1" applyBorder="1" applyAlignment="1">
      <alignment horizontal="center" vertical="center" wrapText="1"/>
    </xf>
    <xf numFmtId="0" fontId="32" fillId="3" borderId="19" xfId="1" applyFont="1" applyFill="1" applyBorder="1" applyAlignment="1">
      <alignment horizontal="center" vertical="center" wrapText="1"/>
    </xf>
    <xf numFmtId="0" fontId="31" fillId="0" borderId="0" xfId="1" applyFont="1" applyBorder="1" applyAlignment="1">
      <alignment vertical="center" wrapText="1"/>
    </xf>
    <xf numFmtId="16" fontId="33" fillId="3" borderId="46" xfId="1" applyNumberFormat="1" applyFont="1" applyFill="1" applyBorder="1" applyAlignment="1">
      <alignment horizontal="center" vertical="center" wrapText="1"/>
    </xf>
    <xf numFmtId="16" fontId="31" fillId="2" borderId="47" xfId="1" applyNumberFormat="1" applyFont="1" applyFill="1" applyBorder="1" applyAlignment="1">
      <alignment horizontal="center" vertical="center" wrapText="1"/>
    </xf>
    <xf numFmtId="16" fontId="31" fillId="2" borderId="48" xfId="1" applyNumberFormat="1" applyFont="1" applyFill="1" applyBorder="1" applyAlignment="1">
      <alignment horizontal="center" vertical="center" wrapText="1"/>
    </xf>
    <xf numFmtId="16" fontId="33" fillId="3" borderId="48" xfId="1" applyNumberFormat="1" applyFont="1" applyFill="1" applyBorder="1" applyAlignment="1">
      <alignment horizontal="center" vertical="center" wrapText="1"/>
    </xf>
    <xf numFmtId="16" fontId="32" fillId="3" borderId="49" xfId="1" applyNumberFormat="1" applyFont="1" applyFill="1" applyBorder="1" applyAlignment="1">
      <alignment horizontal="center" vertical="center" wrapText="1"/>
    </xf>
    <xf numFmtId="16" fontId="31" fillId="2" borderId="50" xfId="1" applyNumberFormat="1" applyFont="1" applyFill="1" applyBorder="1" applyAlignment="1">
      <alignment horizontal="center" vertical="center" wrapText="1"/>
    </xf>
    <xf numFmtId="16" fontId="32" fillId="3" borderId="23" xfId="1" applyNumberFormat="1" applyFont="1" applyFill="1" applyBorder="1" applyAlignment="1">
      <alignment horizontal="center" vertical="center" wrapText="1"/>
    </xf>
    <xf numFmtId="0" fontId="14" fillId="16" borderId="16" xfId="1" applyFont="1" applyFill="1" applyBorder="1" applyAlignment="1">
      <alignment horizontal="left" vertical="center" wrapText="1"/>
    </xf>
    <xf numFmtId="0" fontId="0" fillId="13" borderId="16" xfId="0" applyFont="1" applyFill="1" applyBorder="1" applyAlignment="1">
      <alignment horizontal="center" vertical="center"/>
    </xf>
    <xf numFmtId="0" fontId="1" fillId="3" borderId="16" xfId="1" applyFont="1" applyFill="1" applyBorder="1" applyAlignment="1">
      <alignment vertical="center"/>
    </xf>
    <xf numFmtId="0" fontId="1" fillId="17" borderId="16" xfId="0" applyFont="1" applyFill="1" applyBorder="1" applyAlignment="1">
      <alignment horizontal="center" vertical="center"/>
    </xf>
    <xf numFmtId="0" fontId="1" fillId="3" borderId="16" xfId="1" applyFont="1" applyFill="1" applyBorder="1" applyAlignment="1">
      <alignment horizontal="center" vertical="center" wrapText="1"/>
    </xf>
    <xf numFmtId="0" fontId="0" fillId="13" borderId="16" xfId="1" applyFont="1" applyFill="1" applyBorder="1" applyAlignment="1">
      <alignment horizontal="center" vertical="center"/>
    </xf>
    <xf numFmtId="0" fontId="34" fillId="0" borderId="16" xfId="1" applyFont="1" applyFill="1" applyBorder="1" applyAlignment="1">
      <alignment vertical="center"/>
    </xf>
    <xf numFmtId="0" fontId="31" fillId="3" borderId="10" xfId="1" applyFont="1" applyFill="1" applyBorder="1" applyAlignment="1">
      <alignment horizontal="center" vertical="center" wrapText="1"/>
    </xf>
    <xf numFmtId="0" fontId="34" fillId="0" borderId="0" xfId="1" applyFont="1" applyBorder="1" applyAlignment="1">
      <alignment horizontal="center" vertical="center" wrapText="1"/>
    </xf>
    <xf numFmtId="0" fontId="35" fillId="18" borderId="53" xfId="1" applyFont="1" applyFill="1" applyBorder="1" applyAlignment="1">
      <alignment horizontal="left" vertical="center" wrapText="1"/>
    </xf>
    <xf numFmtId="0" fontId="1" fillId="0" borderId="54" xfId="0" applyFont="1" applyFill="1" applyBorder="1" applyAlignment="1">
      <alignment horizontal="center" vertical="center"/>
    </xf>
    <xf numFmtId="0" fontId="1" fillId="3" borderId="54" xfId="1" applyFont="1" applyFill="1" applyBorder="1" applyAlignment="1">
      <alignment vertical="center"/>
    </xf>
    <xf numFmtId="0" fontId="1" fillId="17" borderId="54" xfId="0" applyFont="1" applyFill="1" applyBorder="1" applyAlignment="1">
      <alignment horizontal="center" vertical="center"/>
    </xf>
    <xf numFmtId="0" fontId="1" fillId="3" borderId="54" xfId="1" applyFont="1" applyFill="1" applyBorder="1" applyAlignment="1">
      <alignment horizontal="center" vertical="center" wrapText="1"/>
    </xf>
    <xf numFmtId="0" fontId="34" fillId="0" borderId="54" xfId="1" applyFont="1" applyFill="1" applyBorder="1" applyAlignment="1">
      <alignment vertical="center"/>
    </xf>
    <xf numFmtId="0" fontId="0" fillId="0" borderId="16" xfId="1" applyFont="1" applyBorder="1" applyAlignment="1">
      <alignment horizontal="center" vertical="center" wrapText="1"/>
    </xf>
    <xf numFmtId="0" fontId="0" fillId="0" borderId="16" xfId="1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0" fontId="12" fillId="3" borderId="54" xfId="1" applyFont="1" applyFill="1" applyBorder="1" applyAlignment="1">
      <alignment vertical="center"/>
    </xf>
    <xf numFmtId="0" fontId="1" fillId="0" borderId="54" xfId="0" applyFont="1" applyFill="1" applyBorder="1" applyAlignment="1">
      <alignment vertical="center"/>
    </xf>
    <xf numFmtId="0" fontId="10" fillId="0" borderId="16" xfId="0" applyFont="1" applyFill="1" applyBorder="1" applyAlignment="1">
      <alignment horizontal="center" vertical="center"/>
    </xf>
    <xf numFmtId="0" fontId="13" fillId="0" borderId="10" xfId="1" applyFont="1" applyBorder="1" applyAlignment="1">
      <alignment horizontal="center" vertical="center" wrapText="1"/>
    </xf>
    <xf numFmtId="0" fontId="1" fillId="19" borderId="10" xfId="1" applyFont="1" applyFill="1" applyBorder="1" applyAlignment="1">
      <alignment horizontal="center" vertical="center" wrapText="1"/>
    </xf>
    <xf numFmtId="0" fontId="1" fillId="0" borderId="10" xfId="1" applyFont="1" applyFill="1" applyBorder="1" applyAlignment="1">
      <alignment horizontal="center" vertical="center" wrapText="1"/>
    </xf>
    <xf numFmtId="0" fontId="1" fillId="0" borderId="16" xfId="1" applyFont="1" applyFill="1" applyBorder="1" applyAlignment="1">
      <alignment vertical="center"/>
    </xf>
    <xf numFmtId="0" fontId="1" fillId="0" borderId="54" xfId="1" applyFont="1" applyFill="1" applyBorder="1" applyAlignment="1">
      <alignment vertical="center"/>
    </xf>
    <xf numFmtId="0" fontId="0" fillId="0" borderId="16" xfId="1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vertical="center" wrapText="1"/>
    </xf>
    <xf numFmtId="0" fontId="1" fillId="0" borderId="54" xfId="1" applyFont="1" applyFill="1" applyBorder="1" applyAlignment="1">
      <alignment horizontal="center" vertical="center" wrapText="1"/>
    </xf>
    <xf numFmtId="0" fontId="36" fillId="0" borderId="10" xfId="1" applyFont="1" applyFill="1" applyBorder="1" applyAlignment="1">
      <alignment horizontal="center" vertical="center"/>
    </xf>
    <xf numFmtId="0" fontId="37" fillId="0" borderId="10" xfId="1" applyFont="1" applyFill="1" applyBorder="1" applyAlignment="1">
      <alignment horizontal="center" vertical="center"/>
    </xf>
    <xf numFmtId="0" fontId="38" fillId="0" borderId="10" xfId="1" applyFont="1" applyFill="1" applyBorder="1" applyAlignment="1">
      <alignment horizontal="center" vertical="center"/>
    </xf>
    <xf numFmtId="0" fontId="39" fillId="0" borderId="10" xfId="1" applyFont="1" applyFill="1" applyBorder="1" applyAlignment="1">
      <alignment horizontal="center" vertical="center"/>
    </xf>
    <xf numFmtId="0" fontId="40" fillId="0" borderId="10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center" vertical="center"/>
    </xf>
    <xf numFmtId="0" fontId="21" fillId="0" borderId="10" xfId="1" applyFont="1" applyBorder="1" applyAlignment="1">
      <alignment horizontal="center" vertical="center" wrapText="1"/>
    </xf>
    <xf numFmtId="0" fontId="41" fillId="0" borderId="10" xfId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" fillId="21" borderId="54" xfId="0" applyFont="1" applyFill="1" applyBorder="1" applyAlignment="1">
      <alignment horizontal="center" vertical="center" wrapText="1"/>
    </xf>
    <xf numFmtId="0" fontId="1" fillId="21" borderId="54" xfId="0" applyFont="1" applyFill="1" applyBorder="1" applyAlignment="1">
      <alignment horizontal="center" vertical="center"/>
    </xf>
    <xf numFmtId="0" fontId="1" fillId="22" borderId="54" xfId="0" applyFont="1" applyFill="1" applyBorder="1" applyAlignment="1">
      <alignment horizontal="center" vertical="center" wrapText="1"/>
    </xf>
    <xf numFmtId="0" fontId="1" fillId="22" borderId="54" xfId="0" applyFont="1" applyFill="1" applyBorder="1" applyAlignment="1">
      <alignment horizontal="center" vertical="center"/>
    </xf>
    <xf numFmtId="0" fontId="1" fillId="23" borderId="54" xfId="0" applyFont="1" applyFill="1" applyBorder="1" applyAlignment="1">
      <alignment horizontal="center" vertical="center"/>
    </xf>
    <xf numFmtId="0" fontId="1" fillId="23" borderId="54" xfId="0" applyFont="1" applyFill="1" applyBorder="1" applyAlignment="1">
      <alignment horizontal="center" vertical="center" wrapText="1"/>
    </xf>
    <xf numFmtId="0" fontId="1" fillId="23" borderId="54" xfId="1" applyFont="1" applyFill="1" applyBorder="1" applyAlignment="1">
      <alignment horizontal="center" vertical="center" wrapText="1"/>
    </xf>
    <xf numFmtId="0" fontId="1" fillId="23" borderId="54" xfId="1" applyFont="1" applyFill="1" applyBorder="1" applyAlignment="1">
      <alignment horizontal="center" vertical="center"/>
    </xf>
    <xf numFmtId="0" fontId="1" fillId="24" borderId="54" xfId="0" applyFont="1" applyFill="1" applyBorder="1" applyAlignment="1">
      <alignment horizontal="center" vertical="center" wrapText="1"/>
    </xf>
    <xf numFmtId="0" fontId="1" fillId="24" borderId="54" xfId="0" applyFont="1" applyFill="1" applyBorder="1" applyAlignment="1">
      <alignment horizontal="center" vertical="center"/>
    </xf>
    <xf numFmtId="0" fontId="1" fillId="25" borderId="54" xfId="0" applyFont="1" applyFill="1" applyBorder="1" applyAlignment="1">
      <alignment horizontal="center" vertical="center" wrapText="1"/>
    </xf>
    <xf numFmtId="0" fontId="1" fillId="26" borderId="54" xfId="0" applyFont="1" applyFill="1" applyBorder="1" applyAlignment="1">
      <alignment horizontal="center" vertical="center" wrapText="1"/>
    </xf>
    <xf numFmtId="0" fontId="1" fillId="27" borderId="54" xfId="0" applyFont="1" applyFill="1" applyBorder="1" applyAlignment="1">
      <alignment horizontal="center" vertical="center" wrapText="1"/>
    </xf>
    <xf numFmtId="0" fontId="1" fillId="26" borderId="54" xfId="1" applyFont="1" applyFill="1" applyBorder="1" applyAlignment="1">
      <alignment vertical="center" wrapText="1"/>
    </xf>
    <xf numFmtId="0" fontId="1" fillId="8" borderId="54" xfId="0" applyFont="1" applyFill="1" applyBorder="1" applyAlignment="1">
      <alignment horizontal="center" vertical="center" wrapText="1"/>
    </xf>
    <xf numFmtId="0" fontId="1" fillId="8" borderId="54" xfId="1" applyFont="1" applyFill="1" applyBorder="1" applyAlignment="1">
      <alignment horizontal="center" wrapText="1"/>
    </xf>
    <xf numFmtId="0" fontId="1" fillId="8" borderId="54" xfId="1" applyFont="1" applyFill="1" applyBorder="1" applyAlignment="1">
      <alignment vertical="center" wrapText="1"/>
    </xf>
    <xf numFmtId="0" fontId="1" fillId="8" borderId="54" xfId="0" applyFont="1" applyFill="1" applyBorder="1" applyAlignment="1">
      <alignment horizontal="center" vertical="center"/>
    </xf>
    <xf numFmtId="0" fontId="1" fillId="26" borderId="54" xfId="0" applyFont="1" applyFill="1" applyBorder="1" applyAlignment="1">
      <alignment horizontal="center" vertical="center"/>
    </xf>
    <xf numFmtId="0" fontId="1" fillId="19" borderId="54" xfId="0" applyFont="1" applyFill="1" applyBorder="1" applyAlignment="1">
      <alignment horizontal="center" vertical="center" wrapText="1"/>
    </xf>
    <xf numFmtId="0" fontId="1" fillId="19" borderId="54" xfId="1" applyFont="1" applyFill="1" applyBorder="1" applyAlignment="1">
      <alignment vertical="center"/>
    </xf>
    <xf numFmtId="0" fontId="1" fillId="19" borderId="54" xfId="1" applyFont="1" applyFill="1" applyBorder="1" applyAlignment="1">
      <alignment horizontal="center" vertical="center"/>
    </xf>
    <xf numFmtId="0" fontId="1" fillId="19" borderId="54" xfId="0" applyFont="1" applyFill="1" applyBorder="1" applyAlignment="1">
      <alignment horizontal="center" vertical="center"/>
    </xf>
    <xf numFmtId="0" fontId="1" fillId="25" borderId="54" xfId="0" applyFont="1" applyFill="1" applyBorder="1" applyAlignment="1">
      <alignment horizontal="center" vertical="center"/>
    </xf>
    <xf numFmtId="0" fontId="1" fillId="25" borderId="16" xfId="1" applyFont="1" applyFill="1" applyBorder="1" applyAlignment="1">
      <alignment vertical="center"/>
    </xf>
    <xf numFmtId="0" fontId="0" fillId="25" borderId="16" xfId="1" applyFont="1" applyFill="1" applyBorder="1" applyAlignment="1">
      <alignment horizontal="center" vertical="center"/>
    </xf>
    <xf numFmtId="0" fontId="1" fillId="11" borderId="54" xfId="0" applyFont="1" applyFill="1" applyBorder="1" applyAlignment="1">
      <alignment horizontal="center" vertical="center" wrapText="1"/>
    </xf>
    <xf numFmtId="0" fontId="1" fillId="11" borderId="54" xfId="1" applyFont="1" applyFill="1" applyBorder="1" applyAlignment="1">
      <alignment horizontal="center" vertical="center" wrapText="1"/>
    </xf>
    <xf numFmtId="0" fontId="1" fillId="28" borderId="54" xfId="1" applyFont="1" applyFill="1" applyBorder="1" applyAlignment="1">
      <alignment horizontal="center" vertical="center" wrapText="1"/>
    </xf>
    <xf numFmtId="0" fontId="1" fillId="28" borderId="54" xfId="1" applyFont="1" applyFill="1" applyBorder="1" applyAlignment="1">
      <alignment horizontal="center" vertical="center"/>
    </xf>
    <xf numFmtId="0" fontId="1" fillId="29" borderId="54" xfId="0" applyFont="1" applyFill="1" applyBorder="1" applyAlignment="1">
      <alignment horizontal="center" vertical="center" wrapText="1"/>
    </xf>
    <xf numFmtId="0" fontId="1" fillId="29" borderId="54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16" fontId="35" fillId="30" borderId="7" xfId="1" applyNumberFormat="1" applyFont="1" applyFill="1" applyBorder="1" applyAlignment="1">
      <alignment horizontal="center" vertical="center" wrapText="1"/>
    </xf>
    <xf numFmtId="16" fontId="43" fillId="31" borderId="48" xfId="1" applyNumberFormat="1" applyFont="1" applyFill="1" applyBorder="1" applyAlignment="1">
      <alignment horizontal="center" vertical="center" wrapText="1"/>
    </xf>
    <xf numFmtId="0" fontId="21" fillId="20" borderId="7" xfId="1" applyFont="1" applyFill="1" applyBorder="1" applyAlignment="1">
      <alignment horizontal="center" vertical="center"/>
    </xf>
    <xf numFmtId="0" fontId="21" fillId="20" borderId="8" xfId="1" applyFont="1" applyFill="1" applyBorder="1" applyAlignment="1">
      <alignment horizontal="center" vertical="center"/>
    </xf>
    <xf numFmtId="0" fontId="21" fillId="20" borderId="16" xfId="1" applyFont="1" applyFill="1" applyBorder="1" applyAlignment="1">
      <alignment horizontal="center" vertical="center"/>
    </xf>
    <xf numFmtId="0" fontId="44" fillId="0" borderId="10" xfId="1" applyFont="1" applyFill="1" applyBorder="1" applyAlignment="1">
      <alignment horizontal="center" vertical="center"/>
    </xf>
    <xf numFmtId="0" fontId="24" fillId="20" borderId="7" xfId="1" applyFont="1" applyFill="1" applyBorder="1" applyAlignment="1">
      <alignment horizontal="center" vertical="center"/>
    </xf>
    <xf numFmtId="0" fontId="24" fillId="0" borderId="17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4" fillId="5" borderId="10" xfId="3" applyNumberFormat="1" applyFont="1" applyFill="1" applyBorder="1" applyAlignment="1" applyProtection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 wrapText="1"/>
    </xf>
    <xf numFmtId="49" fontId="0" fillId="0" borderId="10" xfId="0" applyNumberFormat="1" applyBorder="1" applyAlignment="1">
      <alignment vertical="center"/>
    </xf>
    <xf numFmtId="49" fontId="0" fillId="0" borderId="10" xfId="0" quotePrefix="1" applyNumberFormat="1" applyFill="1" applyBorder="1" applyAlignment="1">
      <alignment vertical="center"/>
    </xf>
    <xf numFmtId="0" fontId="0" fillId="0" borderId="17" xfId="0" applyFont="1" applyBorder="1" applyAlignment="1">
      <alignment horizontal="left" vertical="center"/>
    </xf>
    <xf numFmtId="164" fontId="0" fillId="0" borderId="0" xfId="0" applyNumberFormat="1" applyAlignment="1">
      <alignment vertical="center"/>
    </xf>
    <xf numFmtId="164" fontId="0" fillId="0" borderId="10" xfId="0" applyNumberFormat="1" applyBorder="1" applyAlignment="1">
      <alignment horizontal="center" vertical="center"/>
    </xf>
    <xf numFmtId="164" fontId="0" fillId="34" borderId="10" xfId="0" applyNumberFormat="1" applyFont="1" applyFill="1" applyBorder="1" applyAlignment="1">
      <alignment horizontal="center"/>
    </xf>
    <xf numFmtId="0" fontId="0" fillId="34" borderId="10" xfId="0" applyFill="1" applyBorder="1" applyAlignment="1">
      <alignment horizontal="center" vertical="center"/>
    </xf>
    <xf numFmtId="15" fontId="0" fillId="0" borderId="10" xfId="0" applyNumberFormat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164" fontId="0" fillId="34" borderId="10" xfId="0" applyNumberFormat="1" applyFill="1" applyBorder="1" applyAlignment="1">
      <alignment horizontal="center" vertical="center"/>
    </xf>
    <xf numFmtId="164" fontId="0" fillId="0" borderId="10" xfId="0" applyNumberFormat="1" applyFont="1" applyBorder="1" applyAlignment="1">
      <alignment horizontal="center"/>
    </xf>
    <xf numFmtId="15" fontId="0" fillId="0" borderId="10" xfId="0" applyNumberFormat="1" applyFont="1" applyBorder="1" applyAlignment="1">
      <alignment horizontal="center"/>
    </xf>
    <xf numFmtId="164" fontId="0" fillId="19" borderId="10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0" xfId="3" applyFont="1" applyFill="1" applyBorder="1" applyAlignment="1" applyProtection="1">
      <alignment vertical="center" wrapText="1"/>
    </xf>
    <xf numFmtId="0" fontId="0" fillId="0" borderId="0" xfId="0" applyFill="1" applyBorder="1" applyAlignment="1">
      <alignment vertical="center"/>
    </xf>
    <xf numFmtId="15" fontId="0" fillId="0" borderId="10" xfId="0" applyNumberForma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32" borderId="1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35" borderId="7" xfId="0" applyFill="1" applyBorder="1" applyAlignment="1">
      <alignment horizontal="center" vertical="center"/>
    </xf>
    <xf numFmtId="0" fontId="0" fillId="35" borderId="10" xfId="0" applyFill="1" applyBorder="1" applyAlignment="1">
      <alignment horizontal="center"/>
    </xf>
    <xf numFmtId="0" fontId="0" fillId="36" borderId="10" xfId="0" applyFill="1" applyBorder="1" applyAlignment="1">
      <alignment horizontal="center"/>
    </xf>
    <xf numFmtId="0" fontId="0" fillId="3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/>
    <xf numFmtId="0" fontId="0" fillId="36" borderId="7" xfId="0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11" fillId="2" borderId="21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0" fontId="21" fillId="20" borderId="7" xfId="1" applyFont="1" applyFill="1" applyBorder="1" applyAlignment="1">
      <alignment horizontal="center" vertical="center"/>
    </xf>
    <xf numFmtId="0" fontId="21" fillId="20" borderId="8" xfId="1" applyFont="1" applyFill="1" applyBorder="1" applyAlignment="1">
      <alignment horizontal="center" vertical="center"/>
    </xf>
    <xf numFmtId="0" fontId="21" fillId="20" borderId="16" xfId="1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 wrapText="1"/>
    </xf>
    <xf numFmtId="0" fontId="11" fillId="2" borderId="30" xfId="1" applyFont="1" applyFill="1" applyBorder="1" applyAlignment="1">
      <alignment horizontal="center" vertical="center" wrapText="1"/>
    </xf>
    <xf numFmtId="0" fontId="0" fillId="6" borderId="18" xfId="0" applyFont="1" applyFill="1" applyBorder="1" applyAlignment="1">
      <alignment horizontal="center" vertical="center"/>
    </xf>
    <xf numFmtId="0" fontId="0" fillId="6" borderId="8" xfId="0" applyFont="1" applyFill="1" applyBorder="1" applyAlignment="1">
      <alignment horizontal="center" vertical="center"/>
    </xf>
    <xf numFmtId="0" fontId="0" fillId="6" borderId="16" xfId="0" applyFont="1" applyFill="1" applyBorder="1" applyAlignment="1">
      <alignment horizontal="center" vertical="center"/>
    </xf>
    <xf numFmtId="0" fontId="0" fillId="9" borderId="24" xfId="0" applyFont="1" applyFill="1" applyBorder="1" applyAlignment="1">
      <alignment horizontal="center" vertical="center"/>
    </xf>
    <xf numFmtId="0" fontId="0" fillId="9" borderId="34" xfId="0" applyFont="1" applyFill="1" applyBorder="1" applyAlignment="1">
      <alignment horizontal="center" vertical="center"/>
    </xf>
    <xf numFmtId="0" fontId="0" fillId="9" borderId="35" xfId="0" applyFont="1" applyFill="1" applyBorder="1" applyAlignment="1">
      <alignment horizontal="center" vertical="center"/>
    </xf>
    <xf numFmtId="0" fontId="0" fillId="9" borderId="18" xfId="0" applyFont="1" applyFill="1" applyBorder="1" applyAlignment="1">
      <alignment horizontal="center" vertical="center"/>
    </xf>
    <xf numFmtId="0" fontId="0" fillId="9" borderId="8" xfId="0" applyFont="1" applyFill="1" applyBorder="1" applyAlignment="1">
      <alignment horizontal="center" vertical="center"/>
    </xf>
    <xf numFmtId="0" fontId="0" fillId="9" borderId="16" xfId="0" applyFont="1" applyFill="1" applyBorder="1" applyAlignment="1">
      <alignment horizontal="center" vertical="center"/>
    </xf>
    <xf numFmtId="0" fontId="24" fillId="20" borderId="7" xfId="1" applyFont="1" applyFill="1" applyBorder="1" applyAlignment="1">
      <alignment horizontal="center" vertical="center"/>
    </xf>
    <xf numFmtId="0" fontId="24" fillId="20" borderId="8" xfId="1" applyFont="1" applyFill="1" applyBorder="1" applyAlignment="1">
      <alignment horizontal="center" vertical="center"/>
    </xf>
    <xf numFmtId="0" fontId="24" fillId="20" borderId="16" xfId="1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0" fillId="8" borderId="18" xfId="0" applyFont="1" applyFill="1" applyBorder="1" applyAlignment="1">
      <alignment horizontal="center" vertical="center"/>
    </xf>
    <xf numFmtId="0" fontId="10" fillId="9" borderId="18" xfId="0" applyFont="1" applyFill="1" applyBorder="1" applyAlignment="1">
      <alignment horizontal="center" vertical="center"/>
    </xf>
    <xf numFmtId="0" fontId="10" fillId="9" borderId="8" xfId="0" applyFont="1" applyFill="1" applyBorder="1" applyAlignment="1">
      <alignment horizontal="center" vertical="center"/>
    </xf>
    <xf numFmtId="0" fontId="10" fillId="9" borderId="16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vertical="center"/>
    </xf>
    <xf numFmtId="0" fontId="10" fillId="8" borderId="8" xfId="0" applyFont="1" applyFill="1" applyBorder="1" applyAlignment="1">
      <alignment vertical="center"/>
    </xf>
    <xf numFmtId="0" fontId="10" fillId="8" borderId="16" xfId="0" applyFont="1" applyFill="1" applyBorder="1" applyAlignment="1">
      <alignment vertical="center"/>
    </xf>
    <xf numFmtId="0" fontId="0" fillId="8" borderId="18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0" fillId="8" borderId="8" xfId="0" applyFont="1" applyFill="1" applyBorder="1" applyAlignment="1">
      <alignment horizontal="center" vertical="center" wrapText="1"/>
    </xf>
    <xf numFmtId="0" fontId="0" fillId="8" borderId="16" xfId="0" applyFont="1" applyFill="1" applyBorder="1" applyAlignment="1">
      <alignment horizontal="center" vertical="center" wrapText="1"/>
    </xf>
    <xf numFmtId="0" fontId="21" fillId="2" borderId="9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21" fillId="2" borderId="29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18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0" fontId="12" fillId="20" borderId="7" xfId="1" applyFont="1" applyFill="1" applyBorder="1" applyAlignment="1">
      <alignment horizontal="center" vertical="center"/>
    </xf>
    <xf numFmtId="0" fontId="12" fillId="20" borderId="8" xfId="1" applyFont="1" applyFill="1" applyBorder="1" applyAlignment="1">
      <alignment horizontal="center" vertical="center"/>
    </xf>
    <xf numFmtId="0" fontId="12" fillId="20" borderId="16" xfId="1" applyFont="1" applyFill="1" applyBorder="1" applyAlignment="1">
      <alignment horizontal="center" vertical="center"/>
    </xf>
    <xf numFmtId="0" fontId="31" fillId="2" borderId="24" xfId="1" applyFont="1" applyFill="1" applyBorder="1" applyAlignment="1">
      <alignment horizontal="center" vertical="center" wrapText="1"/>
    </xf>
    <xf numFmtId="0" fontId="31" fillId="2" borderId="25" xfId="1" applyFont="1" applyFill="1" applyBorder="1" applyAlignment="1">
      <alignment horizontal="center" vertical="center" wrapText="1"/>
    </xf>
    <xf numFmtId="0" fontId="31" fillId="2" borderId="43" xfId="1" applyFont="1" applyFill="1" applyBorder="1" applyAlignment="1">
      <alignment horizontal="center" vertical="center" wrapText="1"/>
    </xf>
    <xf numFmtId="0" fontId="31" fillId="2" borderId="44" xfId="1" applyFont="1" applyFill="1" applyBorder="1" applyAlignment="1">
      <alignment horizontal="center" vertical="center" wrapText="1"/>
    </xf>
    <xf numFmtId="0" fontId="31" fillId="2" borderId="42" xfId="1" applyFont="1" applyFill="1" applyBorder="1" applyAlignment="1">
      <alignment horizontal="center" vertical="center" wrapText="1"/>
    </xf>
    <xf numFmtId="0" fontId="11" fillId="19" borderId="10" xfId="1" applyFont="1" applyFill="1" applyBorder="1" applyAlignment="1">
      <alignment horizontal="center" vertical="center" wrapText="1"/>
    </xf>
    <xf numFmtId="0" fontId="11" fillId="0" borderId="51" xfId="1" applyFont="1" applyFill="1" applyBorder="1" applyAlignment="1">
      <alignment horizontal="left" vertical="center" wrapText="1"/>
    </xf>
    <xf numFmtId="0" fontId="11" fillId="0" borderId="52" xfId="1" applyFont="1" applyFill="1" applyBorder="1" applyAlignment="1">
      <alignment horizontal="left" vertical="center" wrapText="1"/>
    </xf>
    <xf numFmtId="0" fontId="11" fillId="0" borderId="55" xfId="1" applyFont="1" applyFill="1" applyBorder="1" applyAlignment="1">
      <alignment horizontal="left" vertical="center" wrapText="1"/>
    </xf>
    <xf numFmtId="0" fontId="0" fillId="32" borderId="26" xfId="0" applyFill="1" applyBorder="1" applyAlignment="1">
      <alignment horizontal="center" vertical="center"/>
    </xf>
    <xf numFmtId="0" fontId="0" fillId="32" borderId="10" xfId="0" applyFill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35" borderId="7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6" borderId="7" xfId="0" applyFill="1" applyBorder="1" applyAlignment="1">
      <alignment horizontal="center" vertical="center"/>
    </xf>
    <xf numFmtId="0" fontId="0" fillId="36" borderId="16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5" borderId="16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37" borderId="0" xfId="0" applyFill="1" applyAlignment="1">
      <alignment horizontal="center" vertical="center"/>
    </xf>
    <xf numFmtId="0" fontId="0" fillId="37" borderId="10" xfId="0" applyFont="1" applyFill="1" applyBorder="1" applyAlignment="1">
      <alignment horizontal="left" vertical="center"/>
    </xf>
    <xf numFmtId="0" fontId="0" fillId="37" borderId="17" xfId="0" applyFont="1" applyFill="1" applyBorder="1" applyAlignment="1">
      <alignment horizontal="left" vertical="center"/>
    </xf>
    <xf numFmtId="164" fontId="0" fillId="37" borderId="10" xfId="0" applyNumberFormat="1" applyFill="1" applyBorder="1" applyAlignment="1">
      <alignment horizontal="center" vertical="center"/>
    </xf>
    <xf numFmtId="0" fontId="0" fillId="37" borderId="10" xfId="0" applyFill="1" applyBorder="1" applyAlignment="1">
      <alignment horizontal="center" vertical="center"/>
    </xf>
    <xf numFmtId="0" fontId="0" fillId="37" borderId="0" xfId="0" applyFill="1" applyAlignment="1">
      <alignment vertical="center"/>
    </xf>
    <xf numFmtId="0" fontId="0" fillId="37" borderId="10" xfId="0" applyFill="1" applyBorder="1" applyAlignment="1">
      <alignment horizontal="center"/>
    </xf>
    <xf numFmtId="0" fontId="0" fillId="37" borderId="10" xfId="0" applyFont="1" applyFill="1" applyBorder="1" applyAlignment="1">
      <alignment horizontal="center" vertical="center"/>
    </xf>
    <xf numFmtId="0" fontId="0" fillId="37" borderId="0" xfId="0" applyFill="1"/>
  </cellXfs>
  <cellStyles count="5">
    <cellStyle name="%_ROLE_MAPPING_4.3.4 FINANCE Consolidated" xfId="3"/>
    <cellStyle name="Hyperlink" xfId="4" builtinId="8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mruColors>
      <color rgb="FFFFCCFF"/>
      <color rgb="FF66CCFF"/>
      <color rgb="FFFF33CC"/>
      <color rgb="FFFFFF99"/>
      <color rgb="FF00FFFF"/>
      <color rgb="FF0000CC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5.15\brave\WINDOWS\Temporary%20Internet%20Files\OLK68\ROLE%20MAPPING%20ALL%20Consolidated%200819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Documents%20and%20Settings\Armand_Widjaja\Local%20Settings\Temporary%20Internet%20Files\OLK6F\PLN%20staffing%20v18-v3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L queries for individuals"/>
      <sheetName val="compare Tabs 1 and 2"/>
      <sheetName val="ALL 1. User Details"/>
      <sheetName val="ALL 2. Role Mapping"/>
      <sheetName val="ALL PSCM 2. Role Mapping"/>
      <sheetName val="ALL FINANCE 1. User Details"/>
      <sheetName val="ALL FINANCE 2. Role Mapping"/>
      <sheetName val="ALL LOGISTICS 1. User Details"/>
      <sheetName val="ALL LOGISTICS 2. Role Mapping"/>
      <sheetName val="ALL PSCM 1. User Details"/>
      <sheetName val="HMD 1. User Details"/>
      <sheetName val="HMD 2. Role Mapping"/>
      <sheetName val="D&amp;C 1. User Details"/>
      <sheetName val="D&amp;C 2. Role Mapping"/>
      <sheetName val="Sheet4"/>
      <sheetName val="BExRepository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A2" t="str">
            <v>GoM Drilling &amp; Wells</v>
          </cell>
        </row>
        <row r="3">
          <cell r="A3" t="str">
            <v>GoM Production Organization</v>
          </cell>
        </row>
        <row r="4">
          <cell r="A4" t="str">
            <v>GoM Development</v>
          </cell>
        </row>
        <row r="5">
          <cell r="A5" t="str">
            <v>GoM Exploration</v>
          </cell>
        </row>
        <row r="6">
          <cell r="A6" t="str">
            <v>GoM Other</v>
          </cell>
        </row>
        <row r="7">
          <cell r="A7" t="str">
            <v>GoM PSCM Business Unit</v>
          </cell>
        </row>
        <row r="8">
          <cell r="A8" t="str">
            <v>GOM Thunder Horse</v>
          </cell>
        </row>
        <row r="9">
          <cell r="A9" t="str">
            <v>GOM Atlantis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ource Plan"/>
      <sheetName val="Change control"/>
      <sheetName val="Resource Plan (2)"/>
      <sheetName val="2.5 Supply &amp; Installation Sub"/>
      <sheetName val="2.6 Recurrent Cost Sub-Table"/>
      <sheetName val="Warranty Period"/>
      <sheetName val="Resource Load"/>
      <sheetName val="Jakarta Load Cost"/>
      <sheetName val="Resource Plan _2_"/>
    </sheetNames>
    <sheetDataSet>
      <sheetData sheetId="0"/>
      <sheetData sheetId="1"/>
      <sheetData sheetId="2">
        <row r="120">
          <cell r="H120">
            <v>9000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mailto:psuryono@fmi.com" TargetMode="External"/><Relationship Id="rId117" Type="http://schemas.openxmlformats.org/officeDocument/2006/relationships/hyperlink" Target="mailto:sevira.pratiwi@trakindo.co.id" TargetMode="External"/><Relationship Id="rId21" Type="http://schemas.openxmlformats.org/officeDocument/2006/relationships/hyperlink" Target="mailto:isumantr@fmi.com" TargetMode="External"/><Relationship Id="rId42" Type="http://schemas.openxmlformats.org/officeDocument/2006/relationships/hyperlink" Target="mailto:yudhistira@trakindo.co.id" TargetMode="External"/><Relationship Id="rId47" Type="http://schemas.openxmlformats.org/officeDocument/2006/relationships/hyperlink" Target="mailto:reza.hafizih@trakindo.co.id" TargetMode="External"/><Relationship Id="rId63" Type="http://schemas.openxmlformats.org/officeDocument/2006/relationships/hyperlink" Target="mailto:Afifan.pratama@trakindo.co.id" TargetMode="External"/><Relationship Id="rId68" Type="http://schemas.openxmlformats.org/officeDocument/2006/relationships/hyperlink" Target="mailto:izmen.prananda@trakindo.co.id" TargetMode="External"/><Relationship Id="rId84" Type="http://schemas.openxmlformats.org/officeDocument/2006/relationships/hyperlink" Target="mailto:abang.irman@trakindo.co.id" TargetMode="External"/><Relationship Id="rId89" Type="http://schemas.openxmlformats.org/officeDocument/2006/relationships/hyperlink" Target="mailto:asjahri.pujianto@trakindo.co.id" TargetMode="External"/><Relationship Id="rId112" Type="http://schemas.openxmlformats.org/officeDocument/2006/relationships/hyperlink" Target="mailto:miftahul.asror@trakindo.co.id" TargetMode="External"/><Relationship Id="rId133" Type="http://schemas.openxmlformats.org/officeDocument/2006/relationships/hyperlink" Target="mailto:berlin.pabunta@trakindo.co.id" TargetMode="External"/><Relationship Id="rId138" Type="http://schemas.openxmlformats.org/officeDocument/2006/relationships/hyperlink" Target="mailto:mochamad.farid@trakindo.co.id" TargetMode="External"/><Relationship Id="rId154" Type="http://schemas.openxmlformats.org/officeDocument/2006/relationships/hyperlink" Target="mailto:nia.miraniyanti@trakindo.co.id" TargetMode="External"/><Relationship Id="rId159" Type="http://schemas.openxmlformats.org/officeDocument/2006/relationships/hyperlink" Target="mailto:august.trianto@trakindo.co.id" TargetMode="External"/><Relationship Id="rId170" Type="http://schemas.openxmlformats.org/officeDocument/2006/relationships/hyperlink" Target="mailto:dsantoso@trakindo.co.id" TargetMode="External"/><Relationship Id="rId16" Type="http://schemas.openxmlformats.org/officeDocument/2006/relationships/hyperlink" Target="mailto:mrerung@fmi.com" TargetMode="External"/><Relationship Id="rId107" Type="http://schemas.openxmlformats.org/officeDocument/2006/relationships/hyperlink" Target="mailto:lpedy@trakindo.co.id" TargetMode="External"/><Relationship Id="rId11" Type="http://schemas.openxmlformats.org/officeDocument/2006/relationships/hyperlink" Target="mailto:mambarur@fmi.com" TargetMode="External"/><Relationship Id="rId32" Type="http://schemas.openxmlformats.org/officeDocument/2006/relationships/hyperlink" Target="mailto:vpalenew@fmi.com" TargetMode="External"/><Relationship Id="rId37" Type="http://schemas.openxmlformats.org/officeDocument/2006/relationships/hyperlink" Target="mailto:nsutarjo@fmi.com" TargetMode="External"/><Relationship Id="rId53" Type="http://schemas.openxmlformats.org/officeDocument/2006/relationships/hyperlink" Target="mailto:eka.mellyani@trakindo.co.id" TargetMode="External"/><Relationship Id="rId58" Type="http://schemas.openxmlformats.org/officeDocument/2006/relationships/hyperlink" Target="mailto:rahadian.sukma@trakindo.co.id" TargetMode="External"/><Relationship Id="rId74" Type="http://schemas.openxmlformats.org/officeDocument/2006/relationships/hyperlink" Target="mailto:sujari@trakindo.co.id" TargetMode="External"/><Relationship Id="rId79" Type="http://schemas.openxmlformats.org/officeDocument/2006/relationships/hyperlink" Target="mailto:Muhammad.afriansyah@trakindo.co.id" TargetMode="External"/><Relationship Id="rId102" Type="http://schemas.openxmlformats.org/officeDocument/2006/relationships/hyperlink" Target="mailto:dwi.sunarto@trakindo.co.id" TargetMode="External"/><Relationship Id="rId123" Type="http://schemas.openxmlformats.org/officeDocument/2006/relationships/hyperlink" Target="mailto:asgap.ali@trakindo.co.id" TargetMode="External"/><Relationship Id="rId128" Type="http://schemas.openxmlformats.org/officeDocument/2006/relationships/hyperlink" Target="mailto:matius.mongan@trakindo.co.id" TargetMode="External"/><Relationship Id="rId144" Type="http://schemas.openxmlformats.org/officeDocument/2006/relationships/hyperlink" Target="mailto:lisna.pasaribu@trakindo.co.id" TargetMode="External"/><Relationship Id="rId149" Type="http://schemas.openxmlformats.org/officeDocument/2006/relationships/hyperlink" Target="mailto:chandra.ariska@trakindo.co.id" TargetMode="External"/><Relationship Id="rId5" Type="http://schemas.openxmlformats.org/officeDocument/2006/relationships/hyperlink" Target="mailto:lliud@fmi.com" TargetMode="External"/><Relationship Id="rId90" Type="http://schemas.openxmlformats.org/officeDocument/2006/relationships/hyperlink" Target="mailto:deka.sasmita@trakindo.co.id" TargetMode="External"/><Relationship Id="rId95" Type="http://schemas.openxmlformats.org/officeDocument/2006/relationships/hyperlink" Target="mailto:nadya.catherine@trakindo.co.id" TargetMode="External"/><Relationship Id="rId160" Type="http://schemas.openxmlformats.org/officeDocument/2006/relationships/hyperlink" Target="mailto:elisa.gunawan@trakindo.co.id" TargetMode="External"/><Relationship Id="rId165" Type="http://schemas.openxmlformats.org/officeDocument/2006/relationships/hyperlink" Target="mailto:perdana.rozaq@trakindo.co.id" TargetMode="External"/><Relationship Id="rId22" Type="http://schemas.openxmlformats.org/officeDocument/2006/relationships/hyperlink" Target="mailto:mufi@fmi.com" TargetMode="External"/><Relationship Id="rId27" Type="http://schemas.openxmlformats.org/officeDocument/2006/relationships/hyperlink" Target="mailto:jlasut@fmi.com" TargetMode="External"/><Relationship Id="rId43" Type="http://schemas.openxmlformats.org/officeDocument/2006/relationships/hyperlink" Target="mailto:elwan.muharizon@trakindo.co.id" TargetMode="External"/><Relationship Id="rId48" Type="http://schemas.openxmlformats.org/officeDocument/2006/relationships/hyperlink" Target="mailto:mulyanto.syarif@trakindo.co.id" TargetMode="External"/><Relationship Id="rId64" Type="http://schemas.openxmlformats.org/officeDocument/2006/relationships/hyperlink" Target="mailto:dovi.jauhari@trakindo.co.id" TargetMode="External"/><Relationship Id="rId69" Type="http://schemas.openxmlformats.org/officeDocument/2006/relationships/hyperlink" Target="mailto:tomarya@trakindo.co.id" TargetMode="External"/><Relationship Id="rId113" Type="http://schemas.openxmlformats.org/officeDocument/2006/relationships/hyperlink" Target="mailto:nandini.candraditya@trakindo.co.id" TargetMode="External"/><Relationship Id="rId118" Type="http://schemas.openxmlformats.org/officeDocument/2006/relationships/hyperlink" Target="mailto:pwahyuningtyas@trakindo.co.id" TargetMode="External"/><Relationship Id="rId134" Type="http://schemas.openxmlformats.org/officeDocument/2006/relationships/hyperlink" Target="mailto:arya.fahrian@trakindo.co.id" TargetMode="External"/><Relationship Id="rId139" Type="http://schemas.openxmlformats.org/officeDocument/2006/relationships/hyperlink" Target="mailto:imelda.sanapang@trakindo.co.id" TargetMode="External"/><Relationship Id="rId80" Type="http://schemas.openxmlformats.org/officeDocument/2006/relationships/hyperlink" Target="mailto:farid.durachim@trakindo.co.id" TargetMode="External"/><Relationship Id="rId85" Type="http://schemas.openxmlformats.org/officeDocument/2006/relationships/hyperlink" Target="mailto:muhamad.tasman@trakindo.co.id" TargetMode="External"/><Relationship Id="rId150" Type="http://schemas.openxmlformats.org/officeDocument/2006/relationships/hyperlink" Target="mailto:ade.lekakutari@trakindo.co.id" TargetMode="External"/><Relationship Id="rId155" Type="http://schemas.openxmlformats.org/officeDocument/2006/relationships/hyperlink" Target="mailto:muhammad.sukirman@trakindo.co.id" TargetMode="External"/><Relationship Id="rId12" Type="http://schemas.openxmlformats.org/officeDocument/2006/relationships/hyperlink" Target="mailto:vtandung@fmi.com" TargetMode="External"/><Relationship Id="rId17" Type="http://schemas.openxmlformats.org/officeDocument/2006/relationships/hyperlink" Target="mailto:roroh@fmi.com" TargetMode="External"/><Relationship Id="rId33" Type="http://schemas.openxmlformats.org/officeDocument/2006/relationships/hyperlink" Target="mailto:bsiagian1@fmi.com" TargetMode="External"/><Relationship Id="rId38" Type="http://schemas.openxmlformats.org/officeDocument/2006/relationships/hyperlink" Target="mailto:ryanthong@tusspl.com" TargetMode="External"/><Relationship Id="rId59" Type="http://schemas.openxmlformats.org/officeDocument/2006/relationships/hyperlink" Target="mailto:artha.linda@trakindo.co.id" TargetMode="External"/><Relationship Id="rId103" Type="http://schemas.openxmlformats.org/officeDocument/2006/relationships/hyperlink" Target="mailto:rifai.kandong@trakindo.co.id" TargetMode="External"/><Relationship Id="rId108" Type="http://schemas.openxmlformats.org/officeDocument/2006/relationships/hyperlink" Target="mailto:andy.hakim@trakindo.co.id" TargetMode="External"/><Relationship Id="rId124" Type="http://schemas.openxmlformats.org/officeDocument/2006/relationships/hyperlink" Target="mailto:acnes.kaltim@trakindo.co.id" TargetMode="External"/><Relationship Id="rId129" Type="http://schemas.openxmlformats.org/officeDocument/2006/relationships/hyperlink" Target="mailto:tamrin.mahmud@trakindo.co.id" TargetMode="External"/><Relationship Id="rId54" Type="http://schemas.openxmlformats.org/officeDocument/2006/relationships/hyperlink" Target="mailto:rina.rohana@trakindo.co.id" TargetMode="External"/><Relationship Id="rId70" Type="http://schemas.openxmlformats.org/officeDocument/2006/relationships/hyperlink" Target="mailto:Zulhamdyanov@trakindo.co.id" TargetMode="External"/><Relationship Id="rId75" Type="http://schemas.openxmlformats.org/officeDocument/2006/relationships/hyperlink" Target="mailto:fani.mulia@trakindo.co.id" TargetMode="External"/><Relationship Id="rId91" Type="http://schemas.openxmlformats.org/officeDocument/2006/relationships/hyperlink" Target="mailto:mega.yustira@trakindo.co.id" TargetMode="External"/><Relationship Id="rId96" Type="http://schemas.openxmlformats.org/officeDocument/2006/relationships/hyperlink" Target="mailto:faisal.rachman@trakindo.co.id" TargetMode="External"/><Relationship Id="rId140" Type="http://schemas.openxmlformats.org/officeDocument/2006/relationships/hyperlink" Target="mailto:septo.murdianto@trakindo.co.id" TargetMode="External"/><Relationship Id="rId145" Type="http://schemas.openxmlformats.org/officeDocument/2006/relationships/hyperlink" Target="mailto:sulistiawan@trakindo.co.id" TargetMode="External"/><Relationship Id="rId161" Type="http://schemas.openxmlformats.org/officeDocument/2006/relationships/hyperlink" Target="mailto:arif.prasetyo@trakindo.co.id" TargetMode="External"/><Relationship Id="rId166" Type="http://schemas.openxmlformats.org/officeDocument/2006/relationships/hyperlink" Target="mailto:i.baskoro@trakindo.co.id" TargetMode="External"/><Relationship Id="rId1" Type="http://schemas.openxmlformats.org/officeDocument/2006/relationships/hyperlink" Target="mailto:srompas@fmi.com" TargetMode="External"/><Relationship Id="rId6" Type="http://schemas.openxmlformats.org/officeDocument/2006/relationships/hyperlink" Target="mailto:roby.thosuly@trakindo.co.id" TargetMode="External"/><Relationship Id="rId15" Type="http://schemas.openxmlformats.org/officeDocument/2006/relationships/hyperlink" Target="mailto:raditama@fmi.com" TargetMode="External"/><Relationship Id="rId23" Type="http://schemas.openxmlformats.org/officeDocument/2006/relationships/hyperlink" Target="mailto:ms@fmi.com" TargetMode="External"/><Relationship Id="rId28" Type="http://schemas.openxmlformats.org/officeDocument/2006/relationships/hyperlink" Target="mailto:arahman5@fmi.com" TargetMode="External"/><Relationship Id="rId36" Type="http://schemas.openxmlformats.org/officeDocument/2006/relationships/hyperlink" Target="mailto:sudirman1@fmi.com" TargetMode="External"/><Relationship Id="rId49" Type="http://schemas.openxmlformats.org/officeDocument/2006/relationships/hyperlink" Target="mailto:rio.mahyuddin@trakindo.co.id" TargetMode="External"/><Relationship Id="rId57" Type="http://schemas.openxmlformats.org/officeDocument/2006/relationships/hyperlink" Target="mailto:abdul.malik@trakindo.co.id" TargetMode="External"/><Relationship Id="rId106" Type="http://schemas.openxmlformats.org/officeDocument/2006/relationships/hyperlink" Target="mailto:dwi.hernandaryanto@trakindo.co.id" TargetMode="External"/><Relationship Id="rId114" Type="http://schemas.openxmlformats.org/officeDocument/2006/relationships/hyperlink" Target="mailto:charles.gozali@trakindo.co.id" TargetMode="External"/><Relationship Id="rId119" Type="http://schemas.openxmlformats.org/officeDocument/2006/relationships/hyperlink" Target="mailto:muhammad.yaqin@trakindo.co.id" TargetMode="External"/><Relationship Id="rId127" Type="http://schemas.openxmlformats.org/officeDocument/2006/relationships/hyperlink" Target="mailto:yudi.syarif@trakindo.co.id" TargetMode="External"/><Relationship Id="rId10" Type="http://schemas.openxmlformats.org/officeDocument/2006/relationships/hyperlink" Target="mailto:rrisi@fmi.com" TargetMode="External"/><Relationship Id="rId31" Type="http://schemas.openxmlformats.org/officeDocument/2006/relationships/hyperlink" Target="mailto:muswar@fmi.com" TargetMode="External"/><Relationship Id="rId44" Type="http://schemas.openxmlformats.org/officeDocument/2006/relationships/hyperlink" Target="mailto:mersi.indriani@trakindo.co.id" TargetMode="External"/><Relationship Id="rId52" Type="http://schemas.openxmlformats.org/officeDocument/2006/relationships/hyperlink" Target="mailto:titi.fristia@trakindo.co.id" TargetMode="External"/><Relationship Id="rId60" Type="http://schemas.openxmlformats.org/officeDocument/2006/relationships/hyperlink" Target="mailto:surya.setiawan@trakindo.co.id" TargetMode="External"/><Relationship Id="rId65" Type="http://schemas.openxmlformats.org/officeDocument/2006/relationships/hyperlink" Target="mailto:riyono@trakindo.co.id" TargetMode="External"/><Relationship Id="rId73" Type="http://schemas.openxmlformats.org/officeDocument/2006/relationships/hyperlink" Target="mailto:Romi.saputra@trakindo.co.id" TargetMode="External"/><Relationship Id="rId78" Type="http://schemas.openxmlformats.org/officeDocument/2006/relationships/hyperlink" Target="mailto:Astrid.tobing@trakindo.co.id" TargetMode="External"/><Relationship Id="rId81" Type="http://schemas.openxmlformats.org/officeDocument/2006/relationships/hyperlink" Target="mailto:donny.timbulen@trakindo.co.id" TargetMode="External"/><Relationship Id="rId86" Type="http://schemas.openxmlformats.org/officeDocument/2006/relationships/hyperlink" Target="mailto:adi.nugroho@trakindo.co.id" TargetMode="External"/><Relationship Id="rId94" Type="http://schemas.openxmlformats.org/officeDocument/2006/relationships/hyperlink" Target="mailto:sukarno.hidayat@trakindo.co.id" TargetMode="External"/><Relationship Id="rId99" Type="http://schemas.openxmlformats.org/officeDocument/2006/relationships/hyperlink" Target="mailto:bambang@trakindo.co.id" TargetMode="External"/><Relationship Id="rId101" Type="http://schemas.openxmlformats.org/officeDocument/2006/relationships/hyperlink" Target="mailto:muhammad.sandi@trakindo.co.id" TargetMode="External"/><Relationship Id="rId122" Type="http://schemas.openxmlformats.org/officeDocument/2006/relationships/hyperlink" Target="mailto:yulman.suriansyah@trakindo.co.id" TargetMode="External"/><Relationship Id="rId130" Type="http://schemas.openxmlformats.org/officeDocument/2006/relationships/hyperlink" Target="mailto:asad.nawawi@trakindo.co.id" TargetMode="External"/><Relationship Id="rId135" Type="http://schemas.openxmlformats.org/officeDocument/2006/relationships/hyperlink" Target="mailto:jayeng.wijaya@trakindo.co.id" TargetMode="External"/><Relationship Id="rId143" Type="http://schemas.openxmlformats.org/officeDocument/2006/relationships/hyperlink" Target="mailto:sugianto.supadi@trakindo.co.id" TargetMode="External"/><Relationship Id="rId148" Type="http://schemas.openxmlformats.org/officeDocument/2006/relationships/hyperlink" Target="mailto:hanry.taufan@trakindo.co.id" TargetMode="External"/><Relationship Id="rId151" Type="http://schemas.openxmlformats.org/officeDocument/2006/relationships/hyperlink" Target="mailto:i.budiasa@trakindo.co.id" TargetMode="External"/><Relationship Id="rId156" Type="http://schemas.openxmlformats.org/officeDocument/2006/relationships/hyperlink" Target="mailto:srahardja@trakindo.co.id" TargetMode="External"/><Relationship Id="rId164" Type="http://schemas.openxmlformats.org/officeDocument/2006/relationships/hyperlink" Target="mailto:sylvia.hilda@trakindo.co.id" TargetMode="External"/><Relationship Id="rId169" Type="http://schemas.openxmlformats.org/officeDocument/2006/relationships/hyperlink" Target="mailto:kiswanto.prayitno@trakindo.co.id" TargetMode="External"/><Relationship Id="rId4" Type="http://schemas.openxmlformats.org/officeDocument/2006/relationships/hyperlink" Target="mailto:lpomanto@fmi.com" TargetMode="External"/><Relationship Id="rId9" Type="http://schemas.openxmlformats.org/officeDocument/2006/relationships/hyperlink" Target="mailto:rahim@fmi.com" TargetMode="External"/><Relationship Id="rId13" Type="http://schemas.openxmlformats.org/officeDocument/2006/relationships/hyperlink" Target="mailto:maryanto@fmi.com" TargetMode="External"/><Relationship Id="rId18" Type="http://schemas.openxmlformats.org/officeDocument/2006/relationships/hyperlink" Target="mailto:asaranga@fmi.com" TargetMode="External"/><Relationship Id="rId39" Type="http://schemas.openxmlformats.org/officeDocument/2006/relationships/hyperlink" Target="mailto:brenda@tusspl.com" TargetMode="External"/><Relationship Id="rId109" Type="http://schemas.openxmlformats.org/officeDocument/2006/relationships/hyperlink" Target="mailto:tri.pamularsih@trakindo.co.id" TargetMode="External"/><Relationship Id="rId34" Type="http://schemas.openxmlformats.org/officeDocument/2006/relationships/hyperlink" Target="mailto:mmaruf@fmi.com" TargetMode="External"/><Relationship Id="rId50" Type="http://schemas.openxmlformats.org/officeDocument/2006/relationships/hyperlink" Target="mailto:rokhim@trakindo.co.id" TargetMode="External"/><Relationship Id="rId55" Type="http://schemas.openxmlformats.org/officeDocument/2006/relationships/hyperlink" Target="mailto:doddy.cahyono@trakindo.co.id" TargetMode="External"/><Relationship Id="rId76" Type="http://schemas.openxmlformats.org/officeDocument/2006/relationships/hyperlink" Target="mailto:Billian.noor@trakindo.co.id" TargetMode="External"/><Relationship Id="rId97" Type="http://schemas.openxmlformats.org/officeDocument/2006/relationships/hyperlink" Target="mailto:joko.purwanto@trakindo.co.id" TargetMode="External"/><Relationship Id="rId104" Type="http://schemas.openxmlformats.org/officeDocument/2006/relationships/hyperlink" Target="mailto:mtangdilallo@trakindo.co.id" TargetMode="External"/><Relationship Id="rId120" Type="http://schemas.openxmlformats.org/officeDocument/2006/relationships/hyperlink" Target="mailto:andhik.pujianto@trakindo.co.id" TargetMode="External"/><Relationship Id="rId125" Type="http://schemas.openxmlformats.org/officeDocument/2006/relationships/hyperlink" Target="mailto:muhamad.joezeno@trakindo.co.id" TargetMode="External"/><Relationship Id="rId141" Type="http://schemas.openxmlformats.org/officeDocument/2006/relationships/hyperlink" Target="mailto:taufik.rachman@trakindo.co.id" TargetMode="External"/><Relationship Id="rId146" Type="http://schemas.openxmlformats.org/officeDocument/2006/relationships/hyperlink" Target="mailto:candra.juliawan@trakindo.co.id" TargetMode="External"/><Relationship Id="rId167" Type="http://schemas.openxmlformats.org/officeDocument/2006/relationships/hyperlink" Target="mailto:dwiseta.oktaviari@trakindo.co.id" TargetMode="External"/><Relationship Id="rId7" Type="http://schemas.openxmlformats.org/officeDocument/2006/relationships/hyperlink" Target="mailto:ssannu@fmi.com" TargetMode="External"/><Relationship Id="rId71" Type="http://schemas.openxmlformats.org/officeDocument/2006/relationships/hyperlink" Target="mailto:Ahmad.lubis@trakindo" TargetMode="External"/><Relationship Id="rId92" Type="http://schemas.openxmlformats.org/officeDocument/2006/relationships/hyperlink" Target="mailto:djahrani@trakindo.co.id" TargetMode="External"/><Relationship Id="rId162" Type="http://schemas.openxmlformats.org/officeDocument/2006/relationships/hyperlink" Target="mailto:liza.zunimar@trakindo.co.id" TargetMode="External"/><Relationship Id="rId2" Type="http://schemas.openxmlformats.org/officeDocument/2006/relationships/hyperlink" Target="mailto:mkowaas1@fmi.com" TargetMode="External"/><Relationship Id="rId29" Type="http://schemas.openxmlformats.org/officeDocument/2006/relationships/hyperlink" Target="mailto:mmassie@fmi.com" TargetMode="External"/><Relationship Id="rId24" Type="http://schemas.openxmlformats.org/officeDocument/2006/relationships/hyperlink" Target="mailto:sbatubar@fmi.com" TargetMode="External"/><Relationship Id="rId40" Type="http://schemas.openxmlformats.org/officeDocument/2006/relationships/hyperlink" Target="mailto:karencky@tusspl.com" TargetMode="External"/><Relationship Id="rId45" Type="http://schemas.openxmlformats.org/officeDocument/2006/relationships/hyperlink" Target="mailto:zulfikar.ahmad@trakindo.co.id" TargetMode="External"/><Relationship Id="rId66" Type="http://schemas.openxmlformats.org/officeDocument/2006/relationships/hyperlink" Target="mailto:muhammad.simbolon@trakindo.co.id" TargetMode="External"/><Relationship Id="rId87" Type="http://schemas.openxmlformats.org/officeDocument/2006/relationships/hyperlink" Target="mailto:choirul.za@trakindo.co.id" TargetMode="External"/><Relationship Id="rId110" Type="http://schemas.openxmlformats.org/officeDocument/2006/relationships/hyperlink" Target="mailto:hwinanto@trakindo.co.id" TargetMode="External"/><Relationship Id="rId115" Type="http://schemas.openxmlformats.org/officeDocument/2006/relationships/hyperlink" Target="mailto:suyono.ikram@trakindo.co.id" TargetMode="External"/><Relationship Id="rId131" Type="http://schemas.openxmlformats.org/officeDocument/2006/relationships/hyperlink" Target="mailto:allen.mumu@trakindo.co.id" TargetMode="External"/><Relationship Id="rId136" Type="http://schemas.openxmlformats.org/officeDocument/2006/relationships/hyperlink" Target="mailto:merry.laatung@trakindo.co.id" TargetMode="External"/><Relationship Id="rId157" Type="http://schemas.openxmlformats.org/officeDocument/2006/relationships/hyperlink" Target="mailto:endik.atmadji@trakindo.co.id" TargetMode="External"/><Relationship Id="rId61" Type="http://schemas.openxmlformats.org/officeDocument/2006/relationships/hyperlink" Target="mailto:zulviyandi.dahril@trakindo.co.id" TargetMode="External"/><Relationship Id="rId82" Type="http://schemas.openxmlformats.org/officeDocument/2006/relationships/hyperlink" Target="mailto:abdul.asis@trakindo.co.id" TargetMode="External"/><Relationship Id="rId152" Type="http://schemas.openxmlformats.org/officeDocument/2006/relationships/hyperlink" Target="mailto:lita.lianawati@trakindo.co.id" TargetMode="External"/><Relationship Id="rId19" Type="http://schemas.openxmlformats.org/officeDocument/2006/relationships/hyperlink" Target="mailto:ftorey@fmi.com" TargetMode="External"/><Relationship Id="rId14" Type="http://schemas.openxmlformats.org/officeDocument/2006/relationships/hyperlink" Target="mailto:dsapan@fmi.com" TargetMode="External"/><Relationship Id="rId30" Type="http://schemas.openxmlformats.org/officeDocument/2006/relationships/hyperlink" Target="mailto:firmansy4@fmi.com" TargetMode="External"/><Relationship Id="rId35" Type="http://schemas.openxmlformats.org/officeDocument/2006/relationships/hyperlink" Target="mailto:mpademme@fmi.com" TargetMode="External"/><Relationship Id="rId56" Type="http://schemas.openxmlformats.org/officeDocument/2006/relationships/hyperlink" Target="mailto:dedy.suhendra@trakindo.co.id" TargetMode="External"/><Relationship Id="rId77" Type="http://schemas.openxmlformats.org/officeDocument/2006/relationships/hyperlink" Target="mailto:Gigih.ananto@trakindo.co.id" TargetMode="External"/><Relationship Id="rId100" Type="http://schemas.openxmlformats.org/officeDocument/2006/relationships/hyperlink" Target="mailto:fauzan.arief@trakindo.co.id" TargetMode="External"/><Relationship Id="rId105" Type="http://schemas.openxmlformats.org/officeDocument/2006/relationships/hyperlink" Target="mailto:widodo.wibawa@trakindo.co.id" TargetMode="External"/><Relationship Id="rId126" Type="http://schemas.openxmlformats.org/officeDocument/2006/relationships/hyperlink" Target="mailto:warno.cartam@trakindo.co.id" TargetMode="External"/><Relationship Id="rId147" Type="http://schemas.openxmlformats.org/officeDocument/2006/relationships/hyperlink" Target="mailto:eko.prihardiyanto@trakindo.co.id" TargetMode="External"/><Relationship Id="rId168" Type="http://schemas.openxmlformats.org/officeDocument/2006/relationships/hyperlink" Target="mailto:buddy.jatnika@trakindo.co.id" TargetMode="External"/><Relationship Id="rId8" Type="http://schemas.openxmlformats.org/officeDocument/2006/relationships/hyperlink" Target="mailto:dparrang@fmi.com" TargetMode="External"/><Relationship Id="rId51" Type="http://schemas.openxmlformats.org/officeDocument/2006/relationships/hyperlink" Target="mailto:bardianto@trakindo.co.id" TargetMode="External"/><Relationship Id="rId72" Type="http://schemas.openxmlformats.org/officeDocument/2006/relationships/hyperlink" Target="mailto:mahmuda.batubara@trakindo.co.id" TargetMode="External"/><Relationship Id="rId93" Type="http://schemas.openxmlformats.org/officeDocument/2006/relationships/hyperlink" Target="mailto:jati.nugroho@trakindo.co.id" TargetMode="External"/><Relationship Id="rId98" Type="http://schemas.openxmlformats.org/officeDocument/2006/relationships/hyperlink" Target="mailto:wahris.atmaja@trakindo.co.id" TargetMode="External"/><Relationship Id="rId121" Type="http://schemas.openxmlformats.org/officeDocument/2006/relationships/hyperlink" Target="mailto:titik.nugraheni@trakindo.co.id" TargetMode="External"/><Relationship Id="rId142" Type="http://schemas.openxmlformats.org/officeDocument/2006/relationships/hyperlink" Target="mailto:leonardus.prasetyo@trakindo.co.id" TargetMode="External"/><Relationship Id="rId163" Type="http://schemas.openxmlformats.org/officeDocument/2006/relationships/hyperlink" Target="mailto:risa.ristiyani@trakindo.co.id" TargetMode="External"/><Relationship Id="rId3" Type="http://schemas.openxmlformats.org/officeDocument/2006/relationships/hyperlink" Target="mailto:amanangk@fmi.com" TargetMode="External"/><Relationship Id="rId25" Type="http://schemas.openxmlformats.org/officeDocument/2006/relationships/hyperlink" Target="mailto:mustamin@fmi.com" TargetMode="External"/><Relationship Id="rId46" Type="http://schemas.openxmlformats.org/officeDocument/2006/relationships/hyperlink" Target="mailto:muliono@trakindo.co.id" TargetMode="External"/><Relationship Id="rId67" Type="http://schemas.openxmlformats.org/officeDocument/2006/relationships/hyperlink" Target="mailto:herry.susanto@trakindo.co.id" TargetMode="External"/><Relationship Id="rId116" Type="http://schemas.openxmlformats.org/officeDocument/2006/relationships/hyperlink" Target="mailto:mohammad.suprapto@trakindo.co.id" TargetMode="External"/><Relationship Id="rId137" Type="http://schemas.openxmlformats.org/officeDocument/2006/relationships/hyperlink" Target="mailto:tras.buana@trakindo.co.id" TargetMode="External"/><Relationship Id="rId158" Type="http://schemas.openxmlformats.org/officeDocument/2006/relationships/hyperlink" Target="mailto:asetiawan@trakindo.co.id" TargetMode="External"/><Relationship Id="rId20" Type="http://schemas.openxmlformats.org/officeDocument/2006/relationships/hyperlink" Target="mailto:dsetyawa@fmi.com" TargetMode="External"/><Relationship Id="rId41" Type="http://schemas.openxmlformats.org/officeDocument/2006/relationships/hyperlink" Target="mailto:ryanthong@tusspl.com" TargetMode="External"/><Relationship Id="rId62" Type="http://schemas.openxmlformats.org/officeDocument/2006/relationships/hyperlink" Target="mailto:desmarita.hasibuan@trakindo.co.id" TargetMode="External"/><Relationship Id="rId83" Type="http://schemas.openxmlformats.org/officeDocument/2006/relationships/hyperlink" Target="mailto:parsaoran.siahaan@trakindo.co.id" TargetMode="External"/><Relationship Id="rId88" Type="http://schemas.openxmlformats.org/officeDocument/2006/relationships/hyperlink" Target="mailto:juki.priyono@trakindo.co.id" TargetMode="External"/><Relationship Id="rId111" Type="http://schemas.openxmlformats.org/officeDocument/2006/relationships/hyperlink" Target="mailto:anwarst@trakindo.co.id" TargetMode="External"/><Relationship Id="rId132" Type="http://schemas.openxmlformats.org/officeDocument/2006/relationships/hyperlink" Target="mailto:prayus.marsanta@trakindo.co.id" TargetMode="External"/><Relationship Id="rId153" Type="http://schemas.openxmlformats.org/officeDocument/2006/relationships/hyperlink" Target="mailto:handoko.ali@trakindo.co.i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rgb="FFFFFF00"/>
  </sheetPr>
  <dimension ref="A1:XEI342"/>
  <sheetViews>
    <sheetView zoomScale="70" zoomScaleNormal="70" workbookViewId="0">
      <pane xSplit="1" ySplit="9" topLeftCell="B88" activePane="bottomRight" state="frozen"/>
      <selection activeCell="A8" sqref="A8"/>
      <selection pane="topRight" activeCell="B8" sqref="B8"/>
      <selection pane="bottomLeft" activeCell="A10" sqref="A10"/>
      <selection pane="bottomRight" activeCell="B105" sqref="B105"/>
    </sheetView>
  </sheetViews>
  <sheetFormatPr defaultRowHeight="15" x14ac:dyDescent="0.25"/>
  <cols>
    <col min="1" max="1" width="20.85546875" style="61" customWidth="1"/>
    <col min="2" max="2" width="27.28515625" style="63" customWidth="1"/>
    <col min="3" max="3" width="2.28515625" style="61" customWidth="1"/>
    <col min="4" max="4" width="20.7109375" style="65" customWidth="1"/>
    <col min="5" max="7" width="20.7109375" style="61" customWidth="1"/>
    <col min="8" max="8" width="10.5703125" style="61" customWidth="1"/>
    <col min="9" max="9" width="2" style="61" customWidth="1"/>
    <col min="10" max="10" width="20.7109375" style="61" customWidth="1"/>
    <col min="11" max="11" width="20.85546875" style="65" customWidth="1"/>
    <col min="12" max="14" width="20.85546875" style="61" customWidth="1"/>
    <col min="15" max="15" width="2" style="61" customWidth="1"/>
    <col min="16" max="16" width="20.7109375" style="61" customWidth="1"/>
    <col min="17" max="17" width="20.7109375" style="65" customWidth="1"/>
    <col min="18" max="20" width="20.7109375" style="61" customWidth="1"/>
    <col min="21" max="21" width="20.7109375" style="65" customWidth="1"/>
    <col min="22" max="22" width="2" style="61" customWidth="1"/>
    <col min="23" max="23" width="20.7109375" style="61" customWidth="1"/>
    <col min="24" max="24" width="20.7109375" style="65" customWidth="1"/>
    <col min="25" max="27" width="20.7109375" style="61" customWidth="1"/>
    <col min="28" max="28" width="2" style="61" customWidth="1"/>
    <col min="29" max="29" width="7" style="61" customWidth="1"/>
    <col min="30" max="30" width="20.7109375" style="61" customWidth="1"/>
    <col min="31" max="31" width="20.7109375" style="65" customWidth="1"/>
    <col min="32" max="34" width="20.7109375" style="61" customWidth="1"/>
    <col min="35" max="35" width="2" style="61" customWidth="1"/>
    <col min="36" max="209" width="9.140625" style="29"/>
    <col min="210" max="210" width="11.7109375" style="29" customWidth="1"/>
    <col min="211" max="211" width="12.140625" style="29" customWidth="1"/>
    <col min="212" max="212" width="1" style="29" customWidth="1"/>
    <col min="213" max="217" width="11.7109375" style="29" customWidth="1"/>
    <col min="218" max="218" width="2.28515625" style="29" customWidth="1"/>
    <col min="219" max="223" width="11.7109375" style="29" customWidth="1"/>
    <col min="224" max="224" width="2.28515625" style="29" customWidth="1"/>
    <col min="225" max="229" width="11.7109375" style="29" customWidth="1"/>
    <col min="230" max="230" width="2.28515625" style="29" customWidth="1"/>
    <col min="231" max="235" width="11.7109375" style="29" customWidth="1"/>
    <col min="236" max="236" width="2.28515625" style="29" customWidth="1"/>
    <col min="237" max="241" width="11.7109375" style="29" customWidth="1"/>
    <col min="242" max="242" width="2.28515625" style="29" customWidth="1"/>
    <col min="243" max="247" width="11.7109375" style="29" customWidth="1"/>
    <col min="248" max="465" width="9.140625" style="29"/>
    <col min="466" max="466" width="11.7109375" style="29" customWidth="1"/>
    <col min="467" max="467" width="12.140625" style="29" customWidth="1"/>
    <col min="468" max="468" width="1" style="29" customWidth="1"/>
    <col min="469" max="473" width="11.7109375" style="29" customWidth="1"/>
    <col min="474" max="474" width="2.28515625" style="29" customWidth="1"/>
    <col min="475" max="479" width="11.7109375" style="29" customWidth="1"/>
    <col min="480" max="480" width="2.28515625" style="29" customWidth="1"/>
    <col min="481" max="485" width="11.7109375" style="29" customWidth="1"/>
    <col min="486" max="486" width="2.28515625" style="29" customWidth="1"/>
    <col min="487" max="491" width="11.7109375" style="29" customWidth="1"/>
    <col min="492" max="492" width="2.28515625" style="29" customWidth="1"/>
    <col min="493" max="497" width="11.7109375" style="29" customWidth="1"/>
    <col min="498" max="498" width="2.28515625" style="29" customWidth="1"/>
    <col min="499" max="503" width="11.7109375" style="29" customWidth="1"/>
    <col min="504" max="721" width="9.140625" style="29"/>
    <col min="722" max="722" width="11.7109375" style="29" customWidth="1"/>
    <col min="723" max="723" width="12.140625" style="29" customWidth="1"/>
    <col min="724" max="724" width="1" style="29" customWidth="1"/>
    <col min="725" max="729" width="11.7109375" style="29" customWidth="1"/>
    <col min="730" max="730" width="2.28515625" style="29" customWidth="1"/>
    <col min="731" max="735" width="11.7109375" style="29" customWidth="1"/>
    <col min="736" max="736" width="2.28515625" style="29" customWidth="1"/>
    <col min="737" max="741" width="11.7109375" style="29" customWidth="1"/>
    <col min="742" max="742" width="2.28515625" style="29" customWidth="1"/>
    <col min="743" max="747" width="11.7109375" style="29" customWidth="1"/>
    <col min="748" max="748" width="2.28515625" style="29" customWidth="1"/>
    <col min="749" max="753" width="11.7109375" style="29" customWidth="1"/>
    <col min="754" max="754" width="2.28515625" style="29" customWidth="1"/>
    <col min="755" max="759" width="11.7109375" style="29" customWidth="1"/>
    <col min="760" max="977" width="9.140625" style="29"/>
    <col min="978" max="978" width="11.7109375" style="29" customWidth="1"/>
    <col min="979" max="979" width="12.140625" style="29" customWidth="1"/>
    <col min="980" max="980" width="1" style="29" customWidth="1"/>
    <col min="981" max="985" width="11.7109375" style="29" customWidth="1"/>
    <col min="986" max="986" width="2.28515625" style="29" customWidth="1"/>
    <col min="987" max="991" width="11.7109375" style="29" customWidth="1"/>
    <col min="992" max="992" width="2.28515625" style="29" customWidth="1"/>
    <col min="993" max="997" width="11.7109375" style="29" customWidth="1"/>
    <col min="998" max="998" width="2.28515625" style="29" customWidth="1"/>
    <col min="999" max="1003" width="11.7109375" style="29" customWidth="1"/>
    <col min="1004" max="1004" width="2.28515625" style="29" customWidth="1"/>
    <col min="1005" max="1009" width="11.7109375" style="29" customWidth="1"/>
    <col min="1010" max="1010" width="2.28515625" style="29" customWidth="1"/>
    <col min="1011" max="1015" width="11.7109375" style="29" customWidth="1"/>
    <col min="1016" max="1233" width="9.140625" style="29"/>
    <col min="1234" max="1234" width="11.7109375" style="29" customWidth="1"/>
    <col min="1235" max="1235" width="12.140625" style="29" customWidth="1"/>
    <col min="1236" max="1236" width="1" style="29" customWidth="1"/>
    <col min="1237" max="1241" width="11.7109375" style="29" customWidth="1"/>
    <col min="1242" max="1242" width="2.28515625" style="29" customWidth="1"/>
    <col min="1243" max="1247" width="11.7109375" style="29" customWidth="1"/>
    <col min="1248" max="1248" width="2.28515625" style="29" customWidth="1"/>
    <col min="1249" max="1253" width="11.7109375" style="29" customWidth="1"/>
    <col min="1254" max="1254" width="2.28515625" style="29" customWidth="1"/>
    <col min="1255" max="1259" width="11.7109375" style="29" customWidth="1"/>
    <col min="1260" max="1260" width="2.28515625" style="29" customWidth="1"/>
    <col min="1261" max="1265" width="11.7109375" style="29" customWidth="1"/>
    <col min="1266" max="1266" width="2.28515625" style="29" customWidth="1"/>
    <col min="1267" max="1271" width="11.7109375" style="29" customWidth="1"/>
    <col min="1272" max="1489" width="9.140625" style="29"/>
    <col min="1490" max="1490" width="11.7109375" style="29" customWidth="1"/>
    <col min="1491" max="1491" width="12.140625" style="29" customWidth="1"/>
    <col min="1492" max="1492" width="1" style="29" customWidth="1"/>
    <col min="1493" max="1497" width="11.7109375" style="29" customWidth="1"/>
    <col min="1498" max="1498" width="2.28515625" style="29" customWidth="1"/>
    <col min="1499" max="1503" width="11.7109375" style="29" customWidth="1"/>
    <col min="1504" max="1504" width="2.28515625" style="29" customWidth="1"/>
    <col min="1505" max="1509" width="11.7109375" style="29" customWidth="1"/>
    <col min="1510" max="1510" width="2.28515625" style="29" customWidth="1"/>
    <col min="1511" max="1515" width="11.7109375" style="29" customWidth="1"/>
    <col min="1516" max="1516" width="2.28515625" style="29" customWidth="1"/>
    <col min="1517" max="1521" width="11.7109375" style="29" customWidth="1"/>
    <col min="1522" max="1522" width="2.28515625" style="29" customWidth="1"/>
    <col min="1523" max="1527" width="11.7109375" style="29" customWidth="1"/>
    <col min="1528" max="1745" width="9.140625" style="29"/>
    <col min="1746" max="1746" width="11.7109375" style="29" customWidth="1"/>
    <col min="1747" max="1747" width="12.140625" style="29" customWidth="1"/>
    <col min="1748" max="1748" width="1" style="29" customWidth="1"/>
    <col min="1749" max="1753" width="11.7109375" style="29" customWidth="1"/>
    <col min="1754" max="1754" width="2.28515625" style="29" customWidth="1"/>
    <col min="1755" max="1759" width="11.7109375" style="29" customWidth="1"/>
    <col min="1760" max="1760" width="2.28515625" style="29" customWidth="1"/>
    <col min="1761" max="1765" width="11.7109375" style="29" customWidth="1"/>
    <col min="1766" max="1766" width="2.28515625" style="29" customWidth="1"/>
    <col min="1767" max="1771" width="11.7109375" style="29" customWidth="1"/>
    <col min="1772" max="1772" width="2.28515625" style="29" customWidth="1"/>
    <col min="1773" max="1777" width="11.7109375" style="29" customWidth="1"/>
    <col min="1778" max="1778" width="2.28515625" style="29" customWidth="1"/>
    <col min="1779" max="1783" width="11.7109375" style="29" customWidth="1"/>
    <col min="1784" max="2001" width="9.140625" style="29"/>
    <col min="2002" max="2002" width="11.7109375" style="29" customWidth="1"/>
    <col min="2003" max="2003" width="12.140625" style="29" customWidth="1"/>
    <col min="2004" max="2004" width="1" style="29" customWidth="1"/>
    <col min="2005" max="2009" width="11.7109375" style="29" customWidth="1"/>
    <col min="2010" max="2010" width="2.28515625" style="29" customWidth="1"/>
    <col min="2011" max="2015" width="11.7109375" style="29" customWidth="1"/>
    <col min="2016" max="2016" width="2.28515625" style="29" customWidth="1"/>
    <col min="2017" max="2021" width="11.7109375" style="29" customWidth="1"/>
    <col min="2022" max="2022" width="2.28515625" style="29" customWidth="1"/>
    <col min="2023" max="2027" width="11.7109375" style="29" customWidth="1"/>
    <col min="2028" max="2028" width="2.28515625" style="29" customWidth="1"/>
    <col min="2029" max="2033" width="11.7109375" style="29" customWidth="1"/>
    <col min="2034" max="2034" width="2.28515625" style="29" customWidth="1"/>
    <col min="2035" max="2039" width="11.7109375" style="29" customWidth="1"/>
    <col min="2040" max="2257" width="9.140625" style="29"/>
    <col min="2258" max="2258" width="11.7109375" style="29" customWidth="1"/>
    <col min="2259" max="2259" width="12.140625" style="29" customWidth="1"/>
    <col min="2260" max="2260" width="1" style="29" customWidth="1"/>
    <col min="2261" max="2265" width="11.7109375" style="29" customWidth="1"/>
    <col min="2266" max="2266" width="2.28515625" style="29" customWidth="1"/>
    <col min="2267" max="2271" width="11.7109375" style="29" customWidth="1"/>
    <col min="2272" max="2272" width="2.28515625" style="29" customWidth="1"/>
    <col min="2273" max="2277" width="11.7109375" style="29" customWidth="1"/>
    <col min="2278" max="2278" width="2.28515625" style="29" customWidth="1"/>
    <col min="2279" max="2283" width="11.7109375" style="29" customWidth="1"/>
    <col min="2284" max="2284" width="2.28515625" style="29" customWidth="1"/>
    <col min="2285" max="2289" width="11.7109375" style="29" customWidth="1"/>
    <col min="2290" max="2290" width="2.28515625" style="29" customWidth="1"/>
    <col min="2291" max="2295" width="11.7109375" style="29" customWidth="1"/>
    <col min="2296" max="2513" width="9.140625" style="29"/>
    <col min="2514" max="2514" width="11.7109375" style="29" customWidth="1"/>
    <col min="2515" max="2515" width="12.140625" style="29" customWidth="1"/>
    <col min="2516" max="2516" width="1" style="29" customWidth="1"/>
    <col min="2517" max="2521" width="11.7109375" style="29" customWidth="1"/>
    <col min="2522" max="2522" width="2.28515625" style="29" customWidth="1"/>
    <col min="2523" max="2527" width="11.7109375" style="29" customWidth="1"/>
    <col min="2528" max="2528" width="2.28515625" style="29" customWidth="1"/>
    <col min="2529" max="2533" width="11.7109375" style="29" customWidth="1"/>
    <col min="2534" max="2534" width="2.28515625" style="29" customWidth="1"/>
    <col min="2535" max="2539" width="11.7109375" style="29" customWidth="1"/>
    <col min="2540" max="2540" width="2.28515625" style="29" customWidth="1"/>
    <col min="2541" max="2545" width="11.7109375" style="29" customWidth="1"/>
    <col min="2546" max="2546" width="2.28515625" style="29" customWidth="1"/>
    <col min="2547" max="2551" width="11.7109375" style="29" customWidth="1"/>
    <col min="2552" max="2769" width="9.140625" style="29"/>
    <col min="2770" max="2770" width="11.7109375" style="29" customWidth="1"/>
    <col min="2771" max="2771" width="12.140625" style="29" customWidth="1"/>
    <col min="2772" max="2772" width="1" style="29" customWidth="1"/>
    <col min="2773" max="2777" width="11.7109375" style="29" customWidth="1"/>
    <col min="2778" max="2778" width="2.28515625" style="29" customWidth="1"/>
    <col min="2779" max="2783" width="11.7109375" style="29" customWidth="1"/>
    <col min="2784" max="2784" width="2.28515625" style="29" customWidth="1"/>
    <col min="2785" max="2789" width="11.7109375" style="29" customWidth="1"/>
    <col min="2790" max="2790" width="2.28515625" style="29" customWidth="1"/>
    <col min="2791" max="2795" width="11.7109375" style="29" customWidth="1"/>
    <col min="2796" max="2796" width="2.28515625" style="29" customWidth="1"/>
    <col min="2797" max="2801" width="11.7109375" style="29" customWidth="1"/>
    <col min="2802" max="2802" width="2.28515625" style="29" customWidth="1"/>
    <col min="2803" max="2807" width="11.7109375" style="29" customWidth="1"/>
    <col min="2808" max="3025" width="9.140625" style="29"/>
    <col min="3026" max="3026" width="11.7109375" style="29" customWidth="1"/>
    <col min="3027" max="3027" width="12.140625" style="29" customWidth="1"/>
    <col min="3028" max="3028" width="1" style="29" customWidth="1"/>
    <col min="3029" max="3033" width="11.7109375" style="29" customWidth="1"/>
    <col min="3034" max="3034" width="2.28515625" style="29" customWidth="1"/>
    <col min="3035" max="3039" width="11.7109375" style="29" customWidth="1"/>
    <col min="3040" max="3040" width="2.28515625" style="29" customWidth="1"/>
    <col min="3041" max="3045" width="11.7109375" style="29" customWidth="1"/>
    <col min="3046" max="3046" width="2.28515625" style="29" customWidth="1"/>
    <col min="3047" max="3051" width="11.7109375" style="29" customWidth="1"/>
    <col min="3052" max="3052" width="2.28515625" style="29" customWidth="1"/>
    <col min="3053" max="3057" width="11.7109375" style="29" customWidth="1"/>
    <col min="3058" max="3058" width="2.28515625" style="29" customWidth="1"/>
    <col min="3059" max="3063" width="11.7109375" style="29" customWidth="1"/>
    <col min="3064" max="3281" width="9.140625" style="29"/>
    <col min="3282" max="3282" width="11.7109375" style="29" customWidth="1"/>
    <col min="3283" max="3283" width="12.140625" style="29" customWidth="1"/>
    <col min="3284" max="3284" width="1" style="29" customWidth="1"/>
    <col min="3285" max="3289" width="11.7109375" style="29" customWidth="1"/>
    <col min="3290" max="3290" width="2.28515625" style="29" customWidth="1"/>
    <col min="3291" max="3295" width="11.7109375" style="29" customWidth="1"/>
    <col min="3296" max="3296" width="2.28515625" style="29" customWidth="1"/>
    <col min="3297" max="3301" width="11.7109375" style="29" customWidth="1"/>
    <col min="3302" max="3302" width="2.28515625" style="29" customWidth="1"/>
    <col min="3303" max="3307" width="11.7109375" style="29" customWidth="1"/>
    <col min="3308" max="3308" width="2.28515625" style="29" customWidth="1"/>
    <col min="3309" max="3313" width="11.7109375" style="29" customWidth="1"/>
    <col min="3314" max="3314" width="2.28515625" style="29" customWidth="1"/>
    <col min="3315" max="3319" width="11.7109375" style="29" customWidth="1"/>
    <col min="3320" max="3537" width="9.140625" style="29"/>
    <col min="3538" max="3538" width="11.7109375" style="29" customWidth="1"/>
    <col min="3539" max="3539" width="12.140625" style="29" customWidth="1"/>
    <col min="3540" max="3540" width="1" style="29" customWidth="1"/>
    <col min="3541" max="3545" width="11.7109375" style="29" customWidth="1"/>
    <col min="3546" max="3546" width="2.28515625" style="29" customWidth="1"/>
    <col min="3547" max="3551" width="11.7109375" style="29" customWidth="1"/>
    <col min="3552" max="3552" width="2.28515625" style="29" customWidth="1"/>
    <col min="3553" max="3557" width="11.7109375" style="29" customWidth="1"/>
    <col min="3558" max="3558" width="2.28515625" style="29" customWidth="1"/>
    <col min="3559" max="3563" width="11.7109375" style="29" customWidth="1"/>
    <col min="3564" max="3564" width="2.28515625" style="29" customWidth="1"/>
    <col min="3565" max="3569" width="11.7109375" style="29" customWidth="1"/>
    <col min="3570" max="3570" width="2.28515625" style="29" customWidth="1"/>
    <col min="3571" max="3575" width="11.7109375" style="29" customWidth="1"/>
    <col min="3576" max="3793" width="9.140625" style="29"/>
    <col min="3794" max="3794" width="11.7109375" style="29" customWidth="1"/>
    <col min="3795" max="3795" width="12.140625" style="29" customWidth="1"/>
    <col min="3796" max="3796" width="1" style="29" customWidth="1"/>
    <col min="3797" max="3801" width="11.7109375" style="29" customWidth="1"/>
    <col min="3802" max="3802" width="2.28515625" style="29" customWidth="1"/>
    <col min="3803" max="3807" width="11.7109375" style="29" customWidth="1"/>
    <col min="3808" max="3808" width="2.28515625" style="29" customWidth="1"/>
    <col min="3809" max="3813" width="11.7109375" style="29" customWidth="1"/>
    <col min="3814" max="3814" width="2.28515625" style="29" customWidth="1"/>
    <col min="3815" max="3819" width="11.7109375" style="29" customWidth="1"/>
    <col min="3820" max="3820" width="2.28515625" style="29" customWidth="1"/>
    <col min="3821" max="3825" width="11.7109375" style="29" customWidth="1"/>
    <col min="3826" max="3826" width="2.28515625" style="29" customWidth="1"/>
    <col min="3827" max="3831" width="11.7109375" style="29" customWidth="1"/>
    <col min="3832" max="4049" width="9.140625" style="29"/>
    <col min="4050" max="4050" width="11.7109375" style="29" customWidth="1"/>
    <col min="4051" max="4051" width="12.140625" style="29" customWidth="1"/>
    <col min="4052" max="4052" width="1" style="29" customWidth="1"/>
    <col min="4053" max="4057" width="11.7109375" style="29" customWidth="1"/>
    <col min="4058" max="4058" width="2.28515625" style="29" customWidth="1"/>
    <col min="4059" max="4063" width="11.7109375" style="29" customWidth="1"/>
    <col min="4064" max="4064" width="2.28515625" style="29" customWidth="1"/>
    <col min="4065" max="4069" width="11.7109375" style="29" customWidth="1"/>
    <col min="4070" max="4070" width="2.28515625" style="29" customWidth="1"/>
    <col min="4071" max="4075" width="11.7109375" style="29" customWidth="1"/>
    <col min="4076" max="4076" width="2.28515625" style="29" customWidth="1"/>
    <col min="4077" max="4081" width="11.7109375" style="29" customWidth="1"/>
    <col min="4082" max="4082" width="2.28515625" style="29" customWidth="1"/>
    <col min="4083" max="4087" width="11.7109375" style="29" customWidth="1"/>
    <col min="4088" max="4305" width="9.140625" style="29"/>
    <col min="4306" max="4306" width="11.7109375" style="29" customWidth="1"/>
    <col min="4307" max="4307" width="12.140625" style="29" customWidth="1"/>
    <col min="4308" max="4308" width="1" style="29" customWidth="1"/>
    <col min="4309" max="4313" width="11.7109375" style="29" customWidth="1"/>
    <col min="4314" max="4314" width="2.28515625" style="29" customWidth="1"/>
    <col min="4315" max="4319" width="11.7109375" style="29" customWidth="1"/>
    <col min="4320" max="4320" width="2.28515625" style="29" customWidth="1"/>
    <col min="4321" max="4325" width="11.7109375" style="29" customWidth="1"/>
    <col min="4326" max="4326" width="2.28515625" style="29" customWidth="1"/>
    <col min="4327" max="4331" width="11.7109375" style="29" customWidth="1"/>
    <col min="4332" max="4332" width="2.28515625" style="29" customWidth="1"/>
    <col min="4333" max="4337" width="11.7109375" style="29" customWidth="1"/>
    <col min="4338" max="4338" width="2.28515625" style="29" customWidth="1"/>
    <col min="4339" max="4343" width="11.7109375" style="29" customWidth="1"/>
    <col min="4344" max="4561" width="9.140625" style="29"/>
    <col min="4562" max="4562" width="11.7109375" style="29" customWidth="1"/>
    <col min="4563" max="4563" width="12.140625" style="29" customWidth="1"/>
    <col min="4564" max="4564" width="1" style="29" customWidth="1"/>
    <col min="4565" max="4569" width="11.7109375" style="29" customWidth="1"/>
    <col min="4570" max="4570" width="2.28515625" style="29" customWidth="1"/>
    <col min="4571" max="4575" width="11.7109375" style="29" customWidth="1"/>
    <col min="4576" max="4576" width="2.28515625" style="29" customWidth="1"/>
    <col min="4577" max="4581" width="11.7109375" style="29" customWidth="1"/>
    <col min="4582" max="4582" width="2.28515625" style="29" customWidth="1"/>
    <col min="4583" max="4587" width="11.7109375" style="29" customWidth="1"/>
    <col min="4588" max="4588" width="2.28515625" style="29" customWidth="1"/>
    <col min="4589" max="4593" width="11.7109375" style="29" customWidth="1"/>
    <col min="4594" max="4594" width="2.28515625" style="29" customWidth="1"/>
    <col min="4595" max="4599" width="11.7109375" style="29" customWidth="1"/>
    <col min="4600" max="4817" width="9.140625" style="29"/>
    <col min="4818" max="4818" width="11.7109375" style="29" customWidth="1"/>
    <col min="4819" max="4819" width="12.140625" style="29" customWidth="1"/>
    <col min="4820" max="4820" width="1" style="29" customWidth="1"/>
    <col min="4821" max="4825" width="11.7109375" style="29" customWidth="1"/>
    <col min="4826" max="4826" width="2.28515625" style="29" customWidth="1"/>
    <col min="4827" max="4831" width="11.7109375" style="29" customWidth="1"/>
    <col min="4832" max="4832" width="2.28515625" style="29" customWidth="1"/>
    <col min="4833" max="4837" width="11.7109375" style="29" customWidth="1"/>
    <col min="4838" max="4838" width="2.28515625" style="29" customWidth="1"/>
    <col min="4839" max="4843" width="11.7109375" style="29" customWidth="1"/>
    <col min="4844" max="4844" width="2.28515625" style="29" customWidth="1"/>
    <col min="4845" max="4849" width="11.7109375" style="29" customWidth="1"/>
    <col min="4850" max="4850" width="2.28515625" style="29" customWidth="1"/>
    <col min="4851" max="4855" width="11.7109375" style="29" customWidth="1"/>
    <col min="4856" max="5073" width="9.140625" style="29"/>
    <col min="5074" max="5074" width="11.7109375" style="29" customWidth="1"/>
    <col min="5075" max="5075" width="12.140625" style="29" customWidth="1"/>
    <col min="5076" max="5076" width="1" style="29" customWidth="1"/>
    <col min="5077" max="5081" width="11.7109375" style="29" customWidth="1"/>
    <col min="5082" max="5082" width="2.28515625" style="29" customWidth="1"/>
    <col min="5083" max="5087" width="11.7109375" style="29" customWidth="1"/>
    <col min="5088" max="5088" width="2.28515625" style="29" customWidth="1"/>
    <col min="5089" max="5093" width="11.7109375" style="29" customWidth="1"/>
    <col min="5094" max="5094" width="2.28515625" style="29" customWidth="1"/>
    <col min="5095" max="5099" width="11.7109375" style="29" customWidth="1"/>
    <col min="5100" max="5100" width="2.28515625" style="29" customWidth="1"/>
    <col min="5101" max="5105" width="11.7109375" style="29" customWidth="1"/>
    <col min="5106" max="5106" width="2.28515625" style="29" customWidth="1"/>
    <col min="5107" max="5111" width="11.7109375" style="29" customWidth="1"/>
    <col min="5112" max="5329" width="9.140625" style="29"/>
    <col min="5330" max="5330" width="11.7109375" style="29" customWidth="1"/>
    <col min="5331" max="5331" width="12.140625" style="29" customWidth="1"/>
    <col min="5332" max="5332" width="1" style="29" customWidth="1"/>
    <col min="5333" max="5337" width="11.7109375" style="29" customWidth="1"/>
    <col min="5338" max="5338" width="2.28515625" style="29" customWidth="1"/>
    <col min="5339" max="5343" width="11.7109375" style="29" customWidth="1"/>
    <col min="5344" max="5344" width="2.28515625" style="29" customWidth="1"/>
    <col min="5345" max="5349" width="11.7109375" style="29" customWidth="1"/>
    <col min="5350" max="5350" width="2.28515625" style="29" customWidth="1"/>
    <col min="5351" max="5355" width="11.7109375" style="29" customWidth="1"/>
    <col min="5356" max="5356" width="2.28515625" style="29" customWidth="1"/>
    <col min="5357" max="5361" width="11.7109375" style="29" customWidth="1"/>
    <col min="5362" max="5362" width="2.28515625" style="29" customWidth="1"/>
    <col min="5363" max="5367" width="11.7109375" style="29" customWidth="1"/>
    <col min="5368" max="5585" width="9.140625" style="29"/>
    <col min="5586" max="5586" width="11.7109375" style="29" customWidth="1"/>
    <col min="5587" max="5587" width="12.140625" style="29" customWidth="1"/>
    <col min="5588" max="5588" width="1" style="29" customWidth="1"/>
    <col min="5589" max="5593" width="11.7109375" style="29" customWidth="1"/>
    <col min="5594" max="5594" width="2.28515625" style="29" customWidth="1"/>
    <col min="5595" max="5599" width="11.7109375" style="29" customWidth="1"/>
    <col min="5600" max="5600" width="2.28515625" style="29" customWidth="1"/>
    <col min="5601" max="5605" width="11.7109375" style="29" customWidth="1"/>
    <col min="5606" max="5606" width="2.28515625" style="29" customWidth="1"/>
    <col min="5607" max="5611" width="11.7109375" style="29" customWidth="1"/>
    <col min="5612" max="5612" width="2.28515625" style="29" customWidth="1"/>
    <col min="5613" max="5617" width="11.7109375" style="29" customWidth="1"/>
    <col min="5618" max="5618" width="2.28515625" style="29" customWidth="1"/>
    <col min="5619" max="5623" width="11.7109375" style="29" customWidth="1"/>
    <col min="5624" max="5841" width="9.140625" style="29"/>
    <col min="5842" max="5842" width="11.7109375" style="29" customWidth="1"/>
    <col min="5843" max="5843" width="12.140625" style="29" customWidth="1"/>
    <col min="5844" max="5844" width="1" style="29" customWidth="1"/>
    <col min="5845" max="5849" width="11.7109375" style="29" customWidth="1"/>
    <col min="5850" max="5850" width="2.28515625" style="29" customWidth="1"/>
    <col min="5851" max="5855" width="11.7109375" style="29" customWidth="1"/>
    <col min="5856" max="5856" width="2.28515625" style="29" customWidth="1"/>
    <col min="5857" max="5861" width="11.7109375" style="29" customWidth="1"/>
    <col min="5862" max="5862" width="2.28515625" style="29" customWidth="1"/>
    <col min="5863" max="5867" width="11.7109375" style="29" customWidth="1"/>
    <col min="5868" max="5868" width="2.28515625" style="29" customWidth="1"/>
    <col min="5869" max="5873" width="11.7109375" style="29" customWidth="1"/>
    <col min="5874" max="5874" width="2.28515625" style="29" customWidth="1"/>
    <col min="5875" max="5879" width="11.7109375" style="29" customWidth="1"/>
    <col min="5880" max="6097" width="9.140625" style="29"/>
    <col min="6098" max="6098" width="11.7109375" style="29" customWidth="1"/>
    <col min="6099" max="6099" width="12.140625" style="29" customWidth="1"/>
    <col min="6100" max="6100" width="1" style="29" customWidth="1"/>
    <col min="6101" max="6105" width="11.7109375" style="29" customWidth="1"/>
    <col min="6106" max="6106" width="2.28515625" style="29" customWidth="1"/>
    <col min="6107" max="6111" width="11.7109375" style="29" customWidth="1"/>
    <col min="6112" max="6112" width="2.28515625" style="29" customWidth="1"/>
    <col min="6113" max="6117" width="11.7109375" style="29" customWidth="1"/>
    <col min="6118" max="6118" width="2.28515625" style="29" customWidth="1"/>
    <col min="6119" max="6123" width="11.7109375" style="29" customWidth="1"/>
    <col min="6124" max="6124" width="2.28515625" style="29" customWidth="1"/>
    <col min="6125" max="6129" width="11.7109375" style="29" customWidth="1"/>
    <col min="6130" max="6130" width="2.28515625" style="29" customWidth="1"/>
    <col min="6131" max="6135" width="11.7109375" style="29" customWidth="1"/>
    <col min="6136" max="6353" width="9.140625" style="29"/>
    <col min="6354" max="6354" width="11.7109375" style="29" customWidth="1"/>
    <col min="6355" max="6355" width="12.140625" style="29" customWidth="1"/>
    <col min="6356" max="6356" width="1" style="29" customWidth="1"/>
    <col min="6357" max="6361" width="11.7109375" style="29" customWidth="1"/>
    <col min="6362" max="6362" width="2.28515625" style="29" customWidth="1"/>
    <col min="6363" max="6367" width="11.7109375" style="29" customWidth="1"/>
    <col min="6368" max="6368" width="2.28515625" style="29" customWidth="1"/>
    <col min="6369" max="6373" width="11.7109375" style="29" customWidth="1"/>
    <col min="6374" max="6374" width="2.28515625" style="29" customWidth="1"/>
    <col min="6375" max="6379" width="11.7109375" style="29" customWidth="1"/>
    <col min="6380" max="6380" width="2.28515625" style="29" customWidth="1"/>
    <col min="6381" max="6385" width="11.7109375" style="29" customWidth="1"/>
    <col min="6386" max="6386" width="2.28515625" style="29" customWidth="1"/>
    <col min="6387" max="6391" width="11.7109375" style="29" customWidth="1"/>
    <col min="6392" max="6609" width="9.140625" style="29"/>
    <col min="6610" max="6610" width="11.7109375" style="29" customWidth="1"/>
    <col min="6611" max="6611" width="12.140625" style="29" customWidth="1"/>
    <col min="6612" max="6612" width="1" style="29" customWidth="1"/>
    <col min="6613" max="6617" width="11.7109375" style="29" customWidth="1"/>
    <col min="6618" max="6618" width="2.28515625" style="29" customWidth="1"/>
    <col min="6619" max="6623" width="11.7109375" style="29" customWidth="1"/>
    <col min="6624" max="6624" width="2.28515625" style="29" customWidth="1"/>
    <col min="6625" max="6629" width="11.7109375" style="29" customWidth="1"/>
    <col min="6630" max="6630" width="2.28515625" style="29" customWidth="1"/>
    <col min="6631" max="6635" width="11.7109375" style="29" customWidth="1"/>
    <col min="6636" max="6636" width="2.28515625" style="29" customWidth="1"/>
    <col min="6637" max="6641" width="11.7109375" style="29" customWidth="1"/>
    <col min="6642" max="6642" width="2.28515625" style="29" customWidth="1"/>
    <col min="6643" max="6647" width="11.7109375" style="29" customWidth="1"/>
    <col min="6648" max="6865" width="9.140625" style="29"/>
    <col min="6866" max="6866" width="11.7109375" style="29" customWidth="1"/>
    <col min="6867" max="6867" width="12.140625" style="29" customWidth="1"/>
    <col min="6868" max="6868" width="1" style="29" customWidth="1"/>
    <col min="6869" max="6873" width="11.7109375" style="29" customWidth="1"/>
    <col min="6874" max="6874" width="2.28515625" style="29" customWidth="1"/>
    <col min="6875" max="6879" width="11.7109375" style="29" customWidth="1"/>
    <col min="6880" max="6880" width="2.28515625" style="29" customWidth="1"/>
    <col min="6881" max="6885" width="11.7109375" style="29" customWidth="1"/>
    <col min="6886" max="6886" width="2.28515625" style="29" customWidth="1"/>
    <col min="6887" max="6891" width="11.7109375" style="29" customWidth="1"/>
    <col min="6892" max="6892" width="2.28515625" style="29" customWidth="1"/>
    <col min="6893" max="6897" width="11.7109375" style="29" customWidth="1"/>
    <col min="6898" max="6898" width="2.28515625" style="29" customWidth="1"/>
    <col min="6899" max="6903" width="11.7109375" style="29" customWidth="1"/>
    <col min="6904" max="7121" width="9.140625" style="29"/>
    <col min="7122" max="7122" width="11.7109375" style="29" customWidth="1"/>
    <col min="7123" max="7123" width="12.140625" style="29" customWidth="1"/>
    <col min="7124" max="7124" width="1" style="29" customWidth="1"/>
    <col min="7125" max="7129" width="11.7109375" style="29" customWidth="1"/>
    <col min="7130" max="7130" width="2.28515625" style="29" customWidth="1"/>
    <col min="7131" max="7135" width="11.7109375" style="29" customWidth="1"/>
    <col min="7136" max="7136" width="2.28515625" style="29" customWidth="1"/>
    <col min="7137" max="7141" width="11.7109375" style="29" customWidth="1"/>
    <col min="7142" max="7142" width="2.28515625" style="29" customWidth="1"/>
    <col min="7143" max="7147" width="11.7109375" style="29" customWidth="1"/>
    <col min="7148" max="7148" width="2.28515625" style="29" customWidth="1"/>
    <col min="7149" max="7153" width="11.7109375" style="29" customWidth="1"/>
    <col min="7154" max="7154" width="2.28515625" style="29" customWidth="1"/>
    <col min="7155" max="7159" width="11.7109375" style="29" customWidth="1"/>
    <col min="7160" max="7377" width="9.140625" style="29"/>
    <col min="7378" max="7378" width="11.7109375" style="29" customWidth="1"/>
    <col min="7379" max="7379" width="12.140625" style="29" customWidth="1"/>
    <col min="7380" max="7380" width="1" style="29" customWidth="1"/>
    <col min="7381" max="7385" width="11.7109375" style="29" customWidth="1"/>
    <col min="7386" max="7386" width="2.28515625" style="29" customWidth="1"/>
    <col min="7387" max="7391" width="11.7109375" style="29" customWidth="1"/>
    <col min="7392" max="7392" width="2.28515625" style="29" customWidth="1"/>
    <col min="7393" max="7397" width="11.7109375" style="29" customWidth="1"/>
    <col min="7398" max="7398" width="2.28515625" style="29" customWidth="1"/>
    <col min="7399" max="7403" width="11.7109375" style="29" customWidth="1"/>
    <col min="7404" max="7404" width="2.28515625" style="29" customWidth="1"/>
    <col min="7405" max="7409" width="11.7109375" style="29" customWidth="1"/>
    <col min="7410" max="7410" width="2.28515625" style="29" customWidth="1"/>
    <col min="7411" max="7415" width="11.7109375" style="29" customWidth="1"/>
    <col min="7416" max="7633" width="9.140625" style="29"/>
    <col min="7634" max="7634" width="11.7109375" style="29" customWidth="1"/>
    <col min="7635" max="7635" width="12.140625" style="29" customWidth="1"/>
    <col min="7636" max="7636" width="1" style="29" customWidth="1"/>
    <col min="7637" max="7641" width="11.7109375" style="29" customWidth="1"/>
    <col min="7642" max="7642" width="2.28515625" style="29" customWidth="1"/>
    <col min="7643" max="7647" width="11.7109375" style="29" customWidth="1"/>
    <col min="7648" max="7648" width="2.28515625" style="29" customWidth="1"/>
    <col min="7649" max="7653" width="11.7109375" style="29" customWidth="1"/>
    <col min="7654" max="7654" width="2.28515625" style="29" customWidth="1"/>
    <col min="7655" max="7659" width="11.7109375" style="29" customWidth="1"/>
    <col min="7660" max="7660" width="2.28515625" style="29" customWidth="1"/>
    <col min="7661" max="7665" width="11.7109375" style="29" customWidth="1"/>
    <col min="7666" max="7666" width="2.28515625" style="29" customWidth="1"/>
    <col min="7667" max="7671" width="11.7109375" style="29" customWidth="1"/>
    <col min="7672" max="7889" width="9.140625" style="29"/>
    <col min="7890" max="7890" width="11.7109375" style="29" customWidth="1"/>
    <col min="7891" max="7891" width="12.140625" style="29" customWidth="1"/>
    <col min="7892" max="7892" width="1" style="29" customWidth="1"/>
    <col min="7893" max="7897" width="11.7109375" style="29" customWidth="1"/>
    <col min="7898" max="7898" width="2.28515625" style="29" customWidth="1"/>
    <col min="7899" max="7903" width="11.7109375" style="29" customWidth="1"/>
    <col min="7904" max="7904" width="2.28515625" style="29" customWidth="1"/>
    <col min="7905" max="7909" width="11.7109375" style="29" customWidth="1"/>
    <col min="7910" max="7910" width="2.28515625" style="29" customWidth="1"/>
    <col min="7911" max="7915" width="11.7109375" style="29" customWidth="1"/>
    <col min="7916" max="7916" width="2.28515625" style="29" customWidth="1"/>
    <col min="7917" max="7921" width="11.7109375" style="29" customWidth="1"/>
    <col min="7922" max="7922" width="2.28515625" style="29" customWidth="1"/>
    <col min="7923" max="7927" width="11.7109375" style="29" customWidth="1"/>
    <col min="7928" max="8145" width="9.140625" style="29"/>
    <col min="8146" max="8146" width="11.7109375" style="29" customWidth="1"/>
    <col min="8147" max="8147" width="12.140625" style="29" customWidth="1"/>
    <col min="8148" max="8148" width="1" style="29" customWidth="1"/>
    <col min="8149" max="8153" width="11.7109375" style="29" customWidth="1"/>
    <col min="8154" max="8154" width="2.28515625" style="29" customWidth="1"/>
    <col min="8155" max="8159" width="11.7109375" style="29" customWidth="1"/>
    <col min="8160" max="8160" width="2.28515625" style="29" customWidth="1"/>
    <col min="8161" max="8165" width="11.7109375" style="29" customWidth="1"/>
    <col min="8166" max="8166" width="2.28515625" style="29" customWidth="1"/>
    <col min="8167" max="8171" width="11.7109375" style="29" customWidth="1"/>
    <col min="8172" max="8172" width="2.28515625" style="29" customWidth="1"/>
    <col min="8173" max="8177" width="11.7109375" style="29" customWidth="1"/>
    <col min="8178" max="8178" width="2.28515625" style="29" customWidth="1"/>
    <col min="8179" max="8183" width="11.7109375" style="29" customWidth="1"/>
    <col min="8184" max="8401" width="9.140625" style="29"/>
    <col min="8402" max="8402" width="11.7109375" style="29" customWidth="1"/>
    <col min="8403" max="8403" width="12.140625" style="29" customWidth="1"/>
    <col min="8404" max="8404" width="1" style="29" customWidth="1"/>
    <col min="8405" max="8409" width="11.7109375" style="29" customWidth="1"/>
    <col min="8410" max="8410" width="2.28515625" style="29" customWidth="1"/>
    <col min="8411" max="8415" width="11.7109375" style="29" customWidth="1"/>
    <col min="8416" max="8416" width="2.28515625" style="29" customWidth="1"/>
    <col min="8417" max="8421" width="11.7109375" style="29" customWidth="1"/>
    <col min="8422" max="8422" width="2.28515625" style="29" customWidth="1"/>
    <col min="8423" max="8427" width="11.7109375" style="29" customWidth="1"/>
    <col min="8428" max="8428" width="2.28515625" style="29" customWidth="1"/>
    <col min="8429" max="8433" width="11.7109375" style="29" customWidth="1"/>
    <col min="8434" max="8434" width="2.28515625" style="29" customWidth="1"/>
    <col min="8435" max="8439" width="11.7109375" style="29" customWidth="1"/>
    <col min="8440" max="8657" width="9.140625" style="29"/>
    <col min="8658" max="8658" width="11.7109375" style="29" customWidth="1"/>
    <col min="8659" max="8659" width="12.140625" style="29" customWidth="1"/>
    <col min="8660" max="8660" width="1" style="29" customWidth="1"/>
    <col min="8661" max="8665" width="11.7109375" style="29" customWidth="1"/>
    <col min="8666" max="8666" width="2.28515625" style="29" customWidth="1"/>
    <col min="8667" max="8671" width="11.7109375" style="29" customWidth="1"/>
    <col min="8672" max="8672" width="2.28515625" style="29" customWidth="1"/>
    <col min="8673" max="8677" width="11.7109375" style="29" customWidth="1"/>
    <col min="8678" max="8678" width="2.28515625" style="29" customWidth="1"/>
    <col min="8679" max="8683" width="11.7109375" style="29" customWidth="1"/>
    <col min="8684" max="8684" width="2.28515625" style="29" customWidth="1"/>
    <col min="8685" max="8689" width="11.7109375" style="29" customWidth="1"/>
    <col min="8690" max="8690" width="2.28515625" style="29" customWidth="1"/>
    <col min="8691" max="8695" width="11.7109375" style="29" customWidth="1"/>
    <col min="8696" max="8913" width="9.140625" style="29"/>
    <col min="8914" max="8914" width="11.7109375" style="29" customWidth="1"/>
    <col min="8915" max="8915" width="12.140625" style="29" customWidth="1"/>
    <col min="8916" max="8916" width="1" style="29" customWidth="1"/>
    <col min="8917" max="8921" width="11.7109375" style="29" customWidth="1"/>
    <col min="8922" max="8922" width="2.28515625" style="29" customWidth="1"/>
    <col min="8923" max="8927" width="11.7109375" style="29" customWidth="1"/>
    <col min="8928" max="8928" width="2.28515625" style="29" customWidth="1"/>
    <col min="8929" max="8933" width="11.7109375" style="29" customWidth="1"/>
    <col min="8934" max="8934" width="2.28515625" style="29" customWidth="1"/>
    <col min="8935" max="8939" width="11.7109375" style="29" customWidth="1"/>
    <col min="8940" max="8940" width="2.28515625" style="29" customWidth="1"/>
    <col min="8941" max="8945" width="11.7109375" style="29" customWidth="1"/>
    <col min="8946" max="8946" width="2.28515625" style="29" customWidth="1"/>
    <col min="8947" max="8951" width="11.7109375" style="29" customWidth="1"/>
    <col min="8952" max="9169" width="9.140625" style="29"/>
    <col min="9170" max="9170" width="11.7109375" style="29" customWidth="1"/>
    <col min="9171" max="9171" width="12.140625" style="29" customWidth="1"/>
    <col min="9172" max="9172" width="1" style="29" customWidth="1"/>
    <col min="9173" max="9177" width="11.7109375" style="29" customWidth="1"/>
    <col min="9178" max="9178" width="2.28515625" style="29" customWidth="1"/>
    <col min="9179" max="9183" width="11.7109375" style="29" customWidth="1"/>
    <col min="9184" max="9184" width="2.28515625" style="29" customWidth="1"/>
    <col min="9185" max="9189" width="11.7109375" style="29" customWidth="1"/>
    <col min="9190" max="9190" width="2.28515625" style="29" customWidth="1"/>
    <col min="9191" max="9195" width="11.7109375" style="29" customWidth="1"/>
    <col min="9196" max="9196" width="2.28515625" style="29" customWidth="1"/>
    <col min="9197" max="9201" width="11.7109375" style="29" customWidth="1"/>
    <col min="9202" max="9202" width="2.28515625" style="29" customWidth="1"/>
    <col min="9203" max="9207" width="11.7109375" style="29" customWidth="1"/>
    <col min="9208" max="9425" width="9.140625" style="29"/>
    <col min="9426" max="9426" width="11.7109375" style="29" customWidth="1"/>
    <col min="9427" max="9427" width="12.140625" style="29" customWidth="1"/>
    <col min="9428" max="9428" width="1" style="29" customWidth="1"/>
    <col min="9429" max="9433" width="11.7109375" style="29" customWidth="1"/>
    <col min="9434" max="9434" width="2.28515625" style="29" customWidth="1"/>
    <col min="9435" max="9439" width="11.7109375" style="29" customWidth="1"/>
    <col min="9440" max="9440" width="2.28515625" style="29" customWidth="1"/>
    <col min="9441" max="9445" width="11.7109375" style="29" customWidth="1"/>
    <col min="9446" max="9446" width="2.28515625" style="29" customWidth="1"/>
    <col min="9447" max="9451" width="11.7109375" style="29" customWidth="1"/>
    <col min="9452" max="9452" width="2.28515625" style="29" customWidth="1"/>
    <col min="9453" max="9457" width="11.7109375" style="29" customWidth="1"/>
    <col min="9458" max="9458" width="2.28515625" style="29" customWidth="1"/>
    <col min="9459" max="9463" width="11.7109375" style="29" customWidth="1"/>
    <col min="9464" max="9681" width="9.140625" style="29"/>
    <col min="9682" max="9682" width="11.7109375" style="29" customWidth="1"/>
    <col min="9683" max="9683" width="12.140625" style="29" customWidth="1"/>
    <col min="9684" max="9684" width="1" style="29" customWidth="1"/>
    <col min="9685" max="9689" width="11.7109375" style="29" customWidth="1"/>
    <col min="9690" max="9690" width="2.28515625" style="29" customWidth="1"/>
    <col min="9691" max="9695" width="11.7109375" style="29" customWidth="1"/>
    <col min="9696" max="9696" width="2.28515625" style="29" customWidth="1"/>
    <col min="9697" max="9701" width="11.7109375" style="29" customWidth="1"/>
    <col min="9702" max="9702" width="2.28515625" style="29" customWidth="1"/>
    <col min="9703" max="9707" width="11.7109375" style="29" customWidth="1"/>
    <col min="9708" max="9708" width="2.28515625" style="29" customWidth="1"/>
    <col min="9709" max="9713" width="11.7109375" style="29" customWidth="1"/>
    <col min="9714" max="9714" width="2.28515625" style="29" customWidth="1"/>
    <col min="9715" max="9719" width="11.7109375" style="29" customWidth="1"/>
    <col min="9720" max="9937" width="9.140625" style="29"/>
    <col min="9938" max="9938" width="11.7109375" style="29" customWidth="1"/>
    <col min="9939" max="9939" width="12.140625" style="29" customWidth="1"/>
    <col min="9940" max="9940" width="1" style="29" customWidth="1"/>
    <col min="9941" max="9945" width="11.7109375" style="29" customWidth="1"/>
    <col min="9946" max="9946" width="2.28515625" style="29" customWidth="1"/>
    <col min="9947" max="9951" width="11.7109375" style="29" customWidth="1"/>
    <col min="9952" max="9952" width="2.28515625" style="29" customWidth="1"/>
    <col min="9953" max="9957" width="11.7109375" style="29" customWidth="1"/>
    <col min="9958" max="9958" width="2.28515625" style="29" customWidth="1"/>
    <col min="9959" max="9963" width="11.7109375" style="29" customWidth="1"/>
    <col min="9964" max="9964" width="2.28515625" style="29" customWidth="1"/>
    <col min="9965" max="9969" width="11.7109375" style="29" customWidth="1"/>
    <col min="9970" max="9970" width="2.28515625" style="29" customWidth="1"/>
    <col min="9971" max="9975" width="11.7109375" style="29" customWidth="1"/>
    <col min="9976" max="10193" width="9.140625" style="29"/>
    <col min="10194" max="10194" width="11.7109375" style="29" customWidth="1"/>
    <col min="10195" max="10195" width="12.140625" style="29" customWidth="1"/>
    <col min="10196" max="10196" width="1" style="29" customWidth="1"/>
    <col min="10197" max="10201" width="11.7109375" style="29" customWidth="1"/>
    <col min="10202" max="10202" width="2.28515625" style="29" customWidth="1"/>
    <col min="10203" max="10207" width="11.7109375" style="29" customWidth="1"/>
    <col min="10208" max="10208" width="2.28515625" style="29" customWidth="1"/>
    <col min="10209" max="10213" width="11.7109375" style="29" customWidth="1"/>
    <col min="10214" max="10214" width="2.28515625" style="29" customWidth="1"/>
    <col min="10215" max="10219" width="11.7109375" style="29" customWidth="1"/>
    <col min="10220" max="10220" width="2.28515625" style="29" customWidth="1"/>
    <col min="10221" max="10225" width="11.7109375" style="29" customWidth="1"/>
    <col min="10226" max="10226" width="2.28515625" style="29" customWidth="1"/>
    <col min="10227" max="10231" width="11.7109375" style="29" customWidth="1"/>
    <col min="10232" max="10449" width="9.140625" style="29"/>
    <col min="10450" max="10450" width="11.7109375" style="29" customWidth="1"/>
    <col min="10451" max="10451" width="12.140625" style="29" customWidth="1"/>
    <col min="10452" max="10452" width="1" style="29" customWidth="1"/>
    <col min="10453" max="10457" width="11.7109375" style="29" customWidth="1"/>
    <col min="10458" max="10458" width="2.28515625" style="29" customWidth="1"/>
    <col min="10459" max="10463" width="11.7109375" style="29" customWidth="1"/>
    <col min="10464" max="10464" width="2.28515625" style="29" customWidth="1"/>
    <col min="10465" max="10469" width="11.7109375" style="29" customWidth="1"/>
    <col min="10470" max="10470" width="2.28515625" style="29" customWidth="1"/>
    <col min="10471" max="10475" width="11.7109375" style="29" customWidth="1"/>
    <col min="10476" max="10476" width="2.28515625" style="29" customWidth="1"/>
    <col min="10477" max="10481" width="11.7109375" style="29" customWidth="1"/>
    <col min="10482" max="10482" width="2.28515625" style="29" customWidth="1"/>
    <col min="10483" max="10487" width="11.7109375" style="29" customWidth="1"/>
    <col min="10488" max="10705" width="9.140625" style="29"/>
    <col min="10706" max="10706" width="11.7109375" style="29" customWidth="1"/>
    <col min="10707" max="10707" width="12.140625" style="29" customWidth="1"/>
    <col min="10708" max="10708" width="1" style="29" customWidth="1"/>
    <col min="10709" max="10713" width="11.7109375" style="29" customWidth="1"/>
    <col min="10714" max="10714" width="2.28515625" style="29" customWidth="1"/>
    <col min="10715" max="10719" width="11.7109375" style="29" customWidth="1"/>
    <col min="10720" max="10720" width="2.28515625" style="29" customWidth="1"/>
    <col min="10721" max="10725" width="11.7109375" style="29" customWidth="1"/>
    <col min="10726" max="10726" width="2.28515625" style="29" customWidth="1"/>
    <col min="10727" max="10731" width="11.7109375" style="29" customWidth="1"/>
    <col min="10732" max="10732" width="2.28515625" style="29" customWidth="1"/>
    <col min="10733" max="10737" width="11.7109375" style="29" customWidth="1"/>
    <col min="10738" max="10738" width="2.28515625" style="29" customWidth="1"/>
    <col min="10739" max="10743" width="11.7109375" style="29" customWidth="1"/>
    <col min="10744" max="10961" width="9.140625" style="29"/>
    <col min="10962" max="10962" width="11.7109375" style="29" customWidth="1"/>
    <col min="10963" max="10963" width="12.140625" style="29" customWidth="1"/>
    <col min="10964" max="10964" width="1" style="29" customWidth="1"/>
    <col min="10965" max="10969" width="11.7109375" style="29" customWidth="1"/>
    <col min="10970" max="10970" width="2.28515625" style="29" customWidth="1"/>
    <col min="10971" max="10975" width="11.7109375" style="29" customWidth="1"/>
    <col min="10976" max="10976" width="2.28515625" style="29" customWidth="1"/>
    <col min="10977" max="10981" width="11.7109375" style="29" customWidth="1"/>
    <col min="10982" max="10982" width="2.28515625" style="29" customWidth="1"/>
    <col min="10983" max="10987" width="11.7109375" style="29" customWidth="1"/>
    <col min="10988" max="10988" width="2.28515625" style="29" customWidth="1"/>
    <col min="10989" max="10993" width="11.7109375" style="29" customWidth="1"/>
    <col min="10994" max="10994" width="2.28515625" style="29" customWidth="1"/>
    <col min="10995" max="10999" width="11.7109375" style="29" customWidth="1"/>
    <col min="11000" max="11217" width="9.140625" style="29"/>
    <col min="11218" max="11218" width="11.7109375" style="29" customWidth="1"/>
    <col min="11219" max="11219" width="12.140625" style="29" customWidth="1"/>
    <col min="11220" max="11220" width="1" style="29" customWidth="1"/>
    <col min="11221" max="11225" width="11.7109375" style="29" customWidth="1"/>
    <col min="11226" max="11226" width="2.28515625" style="29" customWidth="1"/>
    <col min="11227" max="11231" width="11.7109375" style="29" customWidth="1"/>
    <col min="11232" max="11232" width="2.28515625" style="29" customWidth="1"/>
    <col min="11233" max="11237" width="11.7109375" style="29" customWidth="1"/>
    <col min="11238" max="11238" width="2.28515625" style="29" customWidth="1"/>
    <col min="11239" max="11243" width="11.7109375" style="29" customWidth="1"/>
    <col min="11244" max="11244" width="2.28515625" style="29" customWidth="1"/>
    <col min="11245" max="11249" width="11.7109375" style="29" customWidth="1"/>
    <col min="11250" max="11250" width="2.28515625" style="29" customWidth="1"/>
    <col min="11251" max="11255" width="11.7109375" style="29" customWidth="1"/>
    <col min="11256" max="11473" width="9.140625" style="29"/>
    <col min="11474" max="11474" width="11.7109375" style="29" customWidth="1"/>
    <col min="11475" max="11475" width="12.140625" style="29" customWidth="1"/>
    <col min="11476" max="11476" width="1" style="29" customWidth="1"/>
    <col min="11477" max="11481" width="11.7109375" style="29" customWidth="1"/>
    <col min="11482" max="11482" width="2.28515625" style="29" customWidth="1"/>
    <col min="11483" max="11487" width="11.7109375" style="29" customWidth="1"/>
    <col min="11488" max="11488" width="2.28515625" style="29" customWidth="1"/>
    <col min="11489" max="11493" width="11.7109375" style="29" customWidth="1"/>
    <col min="11494" max="11494" width="2.28515625" style="29" customWidth="1"/>
    <col min="11495" max="11499" width="11.7109375" style="29" customWidth="1"/>
    <col min="11500" max="11500" width="2.28515625" style="29" customWidth="1"/>
    <col min="11501" max="11505" width="11.7109375" style="29" customWidth="1"/>
    <col min="11506" max="11506" width="2.28515625" style="29" customWidth="1"/>
    <col min="11507" max="11511" width="11.7109375" style="29" customWidth="1"/>
    <col min="11512" max="11729" width="9.140625" style="29"/>
    <col min="11730" max="11730" width="11.7109375" style="29" customWidth="1"/>
    <col min="11731" max="11731" width="12.140625" style="29" customWidth="1"/>
    <col min="11732" max="11732" width="1" style="29" customWidth="1"/>
    <col min="11733" max="11737" width="11.7109375" style="29" customWidth="1"/>
    <col min="11738" max="11738" width="2.28515625" style="29" customWidth="1"/>
    <col min="11739" max="11743" width="11.7109375" style="29" customWidth="1"/>
    <col min="11744" max="11744" width="2.28515625" style="29" customWidth="1"/>
    <col min="11745" max="11749" width="11.7109375" style="29" customWidth="1"/>
    <col min="11750" max="11750" width="2.28515625" style="29" customWidth="1"/>
    <col min="11751" max="11755" width="11.7109375" style="29" customWidth="1"/>
    <col min="11756" max="11756" width="2.28515625" style="29" customWidth="1"/>
    <col min="11757" max="11761" width="11.7109375" style="29" customWidth="1"/>
    <col min="11762" max="11762" width="2.28515625" style="29" customWidth="1"/>
    <col min="11763" max="11767" width="11.7109375" style="29" customWidth="1"/>
    <col min="11768" max="11985" width="9.140625" style="29"/>
    <col min="11986" max="11986" width="11.7109375" style="29" customWidth="1"/>
    <col min="11987" max="11987" width="12.140625" style="29" customWidth="1"/>
    <col min="11988" max="11988" width="1" style="29" customWidth="1"/>
    <col min="11989" max="11993" width="11.7109375" style="29" customWidth="1"/>
    <col min="11994" max="11994" width="2.28515625" style="29" customWidth="1"/>
    <col min="11995" max="11999" width="11.7109375" style="29" customWidth="1"/>
    <col min="12000" max="12000" width="2.28515625" style="29" customWidth="1"/>
    <col min="12001" max="12005" width="11.7109375" style="29" customWidth="1"/>
    <col min="12006" max="12006" width="2.28515625" style="29" customWidth="1"/>
    <col min="12007" max="12011" width="11.7109375" style="29" customWidth="1"/>
    <col min="12012" max="12012" width="2.28515625" style="29" customWidth="1"/>
    <col min="12013" max="12017" width="11.7109375" style="29" customWidth="1"/>
    <col min="12018" max="12018" width="2.28515625" style="29" customWidth="1"/>
    <col min="12019" max="12023" width="11.7109375" style="29" customWidth="1"/>
    <col min="12024" max="12241" width="9.140625" style="29"/>
    <col min="12242" max="12242" width="11.7109375" style="29" customWidth="1"/>
    <col min="12243" max="12243" width="12.140625" style="29" customWidth="1"/>
    <col min="12244" max="12244" width="1" style="29" customWidth="1"/>
    <col min="12245" max="12249" width="11.7109375" style="29" customWidth="1"/>
    <col min="12250" max="12250" width="2.28515625" style="29" customWidth="1"/>
    <col min="12251" max="12255" width="11.7109375" style="29" customWidth="1"/>
    <col min="12256" max="12256" width="2.28515625" style="29" customWidth="1"/>
    <col min="12257" max="12261" width="11.7109375" style="29" customWidth="1"/>
    <col min="12262" max="12262" width="2.28515625" style="29" customWidth="1"/>
    <col min="12263" max="12267" width="11.7109375" style="29" customWidth="1"/>
    <col min="12268" max="12268" width="2.28515625" style="29" customWidth="1"/>
    <col min="12269" max="12273" width="11.7109375" style="29" customWidth="1"/>
    <col min="12274" max="12274" width="2.28515625" style="29" customWidth="1"/>
    <col min="12275" max="12279" width="11.7109375" style="29" customWidth="1"/>
    <col min="12280" max="12497" width="9.140625" style="29"/>
    <col min="12498" max="12498" width="11.7109375" style="29" customWidth="1"/>
    <col min="12499" max="12499" width="12.140625" style="29" customWidth="1"/>
    <col min="12500" max="12500" width="1" style="29" customWidth="1"/>
    <col min="12501" max="12505" width="11.7109375" style="29" customWidth="1"/>
    <col min="12506" max="12506" width="2.28515625" style="29" customWidth="1"/>
    <col min="12507" max="12511" width="11.7109375" style="29" customWidth="1"/>
    <col min="12512" max="12512" width="2.28515625" style="29" customWidth="1"/>
    <col min="12513" max="12517" width="11.7109375" style="29" customWidth="1"/>
    <col min="12518" max="12518" width="2.28515625" style="29" customWidth="1"/>
    <col min="12519" max="12523" width="11.7109375" style="29" customWidth="1"/>
    <col min="12524" max="12524" width="2.28515625" style="29" customWidth="1"/>
    <col min="12525" max="12529" width="11.7109375" style="29" customWidth="1"/>
    <col min="12530" max="12530" width="2.28515625" style="29" customWidth="1"/>
    <col min="12531" max="12535" width="11.7109375" style="29" customWidth="1"/>
    <col min="12536" max="12753" width="9.140625" style="29"/>
    <col min="12754" max="12754" width="11.7109375" style="29" customWidth="1"/>
    <col min="12755" max="12755" width="12.140625" style="29" customWidth="1"/>
    <col min="12756" max="12756" width="1" style="29" customWidth="1"/>
    <col min="12757" max="12761" width="11.7109375" style="29" customWidth="1"/>
    <col min="12762" max="12762" width="2.28515625" style="29" customWidth="1"/>
    <col min="12763" max="12767" width="11.7109375" style="29" customWidth="1"/>
    <col min="12768" max="12768" width="2.28515625" style="29" customWidth="1"/>
    <col min="12769" max="12773" width="11.7109375" style="29" customWidth="1"/>
    <col min="12774" max="12774" width="2.28515625" style="29" customWidth="1"/>
    <col min="12775" max="12779" width="11.7109375" style="29" customWidth="1"/>
    <col min="12780" max="12780" width="2.28515625" style="29" customWidth="1"/>
    <col min="12781" max="12785" width="11.7109375" style="29" customWidth="1"/>
    <col min="12786" max="12786" width="2.28515625" style="29" customWidth="1"/>
    <col min="12787" max="12791" width="11.7109375" style="29" customWidth="1"/>
    <col min="12792" max="13009" width="9.140625" style="29"/>
    <col min="13010" max="13010" width="11.7109375" style="29" customWidth="1"/>
    <col min="13011" max="13011" width="12.140625" style="29" customWidth="1"/>
    <col min="13012" max="13012" width="1" style="29" customWidth="1"/>
    <col min="13013" max="13017" width="11.7109375" style="29" customWidth="1"/>
    <col min="13018" max="13018" width="2.28515625" style="29" customWidth="1"/>
    <col min="13019" max="13023" width="11.7109375" style="29" customWidth="1"/>
    <col min="13024" max="13024" width="2.28515625" style="29" customWidth="1"/>
    <col min="13025" max="13029" width="11.7109375" style="29" customWidth="1"/>
    <col min="13030" max="13030" width="2.28515625" style="29" customWidth="1"/>
    <col min="13031" max="13035" width="11.7109375" style="29" customWidth="1"/>
    <col min="13036" max="13036" width="2.28515625" style="29" customWidth="1"/>
    <col min="13037" max="13041" width="11.7109375" style="29" customWidth="1"/>
    <col min="13042" max="13042" width="2.28515625" style="29" customWidth="1"/>
    <col min="13043" max="13047" width="11.7109375" style="29" customWidth="1"/>
    <col min="13048" max="13265" width="9.140625" style="29"/>
    <col min="13266" max="13266" width="11.7109375" style="29" customWidth="1"/>
    <col min="13267" max="13267" width="12.140625" style="29" customWidth="1"/>
    <col min="13268" max="13268" width="1" style="29" customWidth="1"/>
    <col min="13269" max="13273" width="11.7109375" style="29" customWidth="1"/>
    <col min="13274" max="13274" width="2.28515625" style="29" customWidth="1"/>
    <col min="13275" max="13279" width="11.7109375" style="29" customWidth="1"/>
    <col min="13280" max="13280" width="2.28515625" style="29" customWidth="1"/>
    <col min="13281" max="13285" width="11.7109375" style="29" customWidth="1"/>
    <col min="13286" max="13286" width="2.28515625" style="29" customWidth="1"/>
    <col min="13287" max="13291" width="11.7109375" style="29" customWidth="1"/>
    <col min="13292" max="13292" width="2.28515625" style="29" customWidth="1"/>
    <col min="13293" max="13297" width="11.7109375" style="29" customWidth="1"/>
    <col min="13298" max="13298" width="2.28515625" style="29" customWidth="1"/>
    <col min="13299" max="13303" width="11.7109375" style="29" customWidth="1"/>
    <col min="13304" max="13521" width="9.140625" style="29"/>
    <col min="13522" max="13522" width="11.7109375" style="29" customWidth="1"/>
    <col min="13523" max="13523" width="12.140625" style="29" customWidth="1"/>
    <col min="13524" max="13524" width="1" style="29" customWidth="1"/>
    <col min="13525" max="13529" width="11.7109375" style="29" customWidth="1"/>
    <col min="13530" max="13530" width="2.28515625" style="29" customWidth="1"/>
    <col min="13531" max="13535" width="11.7109375" style="29" customWidth="1"/>
    <col min="13536" max="13536" width="2.28515625" style="29" customWidth="1"/>
    <col min="13537" max="13541" width="11.7109375" style="29" customWidth="1"/>
    <col min="13542" max="13542" width="2.28515625" style="29" customWidth="1"/>
    <col min="13543" max="13547" width="11.7109375" style="29" customWidth="1"/>
    <col min="13548" max="13548" width="2.28515625" style="29" customWidth="1"/>
    <col min="13549" max="13553" width="11.7109375" style="29" customWidth="1"/>
    <col min="13554" max="13554" width="2.28515625" style="29" customWidth="1"/>
    <col min="13555" max="13559" width="11.7109375" style="29" customWidth="1"/>
    <col min="13560" max="13777" width="9.140625" style="29"/>
    <col min="13778" max="13778" width="11.7109375" style="29" customWidth="1"/>
    <col min="13779" max="13779" width="12.140625" style="29" customWidth="1"/>
    <col min="13780" max="13780" width="1" style="29" customWidth="1"/>
    <col min="13781" max="13785" width="11.7109375" style="29" customWidth="1"/>
    <col min="13786" max="13786" width="2.28515625" style="29" customWidth="1"/>
    <col min="13787" max="13791" width="11.7109375" style="29" customWidth="1"/>
    <col min="13792" max="13792" width="2.28515625" style="29" customWidth="1"/>
    <col min="13793" max="13797" width="11.7109375" style="29" customWidth="1"/>
    <col min="13798" max="13798" width="2.28515625" style="29" customWidth="1"/>
    <col min="13799" max="13803" width="11.7109375" style="29" customWidth="1"/>
    <col min="13804" max="13804" width="2.28515625" style="29" customWidth="1"/>
    <col min="13805" max="13809" width="11.7109375" style="29" customWidth="1"/>
    <col min="13810" max="13810" width="2.28515625" style="29" customWidth="1"/>
    <col min="13811" max="13815" width="11.7109375" style="29" customWidth="1"/>
    <col min="13816" max="14033" width="9.140625" style="29"/>
    <col min="14034" max="14034" width="11.7109375" style="29" customWidth="1"/>
    <col min="14035" max="14035" width="12.140625" style="29" customWidth="1"/>
    <col min="14036" max="14036" width="1" style="29" customWidth="1"/>
    <col min="14037" max="14041" width="11.7109375" style="29" customWidth="1"/>
    <col min="14042" max="14042" width="2.28515625" style="29" customWidth="1"/>
    <col min="14043" max="14047" width="11.7109375" style="29" customWidth="1"/>
    <col min="14048" max="14048" width="2.28515625" style="29" customWidth="1"/>
    <col min="14049" max="14053" width="11.7109375" style="29" customWidth="1"/>
    <col min="14054" max="14054" width="2.28515625" style="29" customWidth="1"/>
    <col min="14055" max="14059" width="11.7109375" style="29" customWidth="1"/>
    <col min="14060" max="14060" width="2.28515625" style="29" customWidth="1"/>
    <col min="14061" max="14065" width="11.7109375" style="29" customWidth="1"/>
    <col min="14066" max="14066" width="2.28515625" style="29" customWidth="1"/>
    <col min="14067" max="14071" width="11.7109375" style="29" customWidth="1"/>
    <col min="14072" max="14289" width="9.140625" style="29"/>
    <col min="14290" max="14290" width="11.7109375" style="29" customWidth="1"/>
    <col min="14291" max="14291" width="12.140625" style="29" customWidth="1"/>
    <col min="14292" max="14292" width="1" style="29" customWidth="1"/>
    <col min="14293" max="14297" width="11.7109375" style="29" customWidth="1"/>
    <col min="14298" max="14298" width="2.28515625" style="29" customWidth="1"/>
    <col min="14299" max="14303" width="11.7109375" style="29" customWidth="1"/>
    <col min="14304" max="14304" width="2.28515625" style="29" customWidth="1"/>
    <col min="14305" max="14309" width="11.7109375" style="29" customWidth="1"/>
    <col min="14310" max="14310" width="2.28515625" style="29" customWidth="1"/>
    <col min="14311" max="14315" width="11.7109375" style="29" customWidth="1"/>
    <col min="14316" max="14316" width="2.28515625" style="29" customWidth="1"/>
    <col min="14317" max="14321" width="11.7109375" style="29" customWidth="1"/>
    <col min="14322" max="14322" width="2.28515625" style="29" customWidth="1"/>
    <col min="14323" max="14327" width="11.7109375" style="29" customWidth="1"/>
    <col min="14328" max="14545" width="9.140625" style="29"/>
    <col min="14546" max="14546" width="11.7109375" style="29" customWidth="1"/>
    <col min="14547" max="14547" width="12.140625" style="29" customWidth="1"/>
    <col min="14548" max="14548" width="1" style="29" customWidth="1"/>
    <col min="14549" max="14553" width="11.7109375" style="29" customWidth="1"/>
    <col min="14554" max="14554" width="2.28515625" style="29" customWidth="1"/>
    <col min="14555" max="14559" width="11.7109375" style="29" customWidth="1"/>
    <col min="14560" max="14560" width="2.28515625" style="29" customWidth="1"/>
    <col min="14561" max="14565" width="11.7109375" style="29" customWidth="1"/>
    <col min="14566" max="14566" width="2.28515625" style="29" customWidth="1"/>
    <col min="14567" max="14571" width="11.7109375" style="29" customWidth="1"/>
    <col min="14572" max="14572" width="2.28515625" style="29" customWidth="1"/>
    <col min="14573" max="14577" width="11.7109375" style="29" customWidth="1"/>
    <col min="14578" max="14578" width="2.28515625" style="29" customWidth="1"/>
    <col min="14579" max="14583" width="11.7109375" style="29" customWidth="1"/>
    <col min="14584" max="14801" width="9.140625" style="29"/>
    <col min="14802" max="14802" width="11.7109375" style="29" customWidth="1"/>
    <col min="14803" max="14803" width="12.140625" style="29" customWidth="1"/>
    <col min="14804" max="14804" width="1" style="29" customWidth="1"/>
    <col min="14805" max="14809" width="11.7109375" style="29" customWidth="1"/>
    <col min="14810" max="14810" width="2.28515625" style="29" customWidth="1"/>
    <col min="14811" max="14815" width="11.7109375" style="29" customWidth="1"/>
    <col min="14816" max="14816" width="2.28515625" style="29" customWidth="1"/>
    <col min="14817" max="14821" width="11.7109375" style="29" customWidth="1"/>
    <col min="14822" max="14822" width="2.28515625" style="29" customWidth="1"/>
    <col min="14823" max="14827" width="11.7109375" style="29" customWidth="1"/>
    <col min="14828" max="14828" width="2.28515625" style="29" customWidth="1"/>
    <col min="14829" max="14833" width="11.7109375" style="29" customWidth="1"/>
    <col min="14834" max="14834" width="2.28515625" style="29" customWidth="1"/>
    <col min="14835" max="14839" width="11.7109375" style="29" customWidth="1"/>
    <col min="14840" max="15057" width="9.140625" style="29"/>
    <col min="15058" max="15058" width="11.7109375" style="29" customWidth="1"/>
    <col min="15059" max="15059" width="12.140625" style="29" customWidth="1"/>
    <col min="15060" max="15060" width="1" style="29" customWidth="1"/>
    <col min="15061" max="15065" width="11.7109375" style="29" customWidth="1"/>
    <col min="15066" max="15066" width="2.28515625" style="29" customWidth="1"/>
    <col min="15067" max="15071" width="11.7109375" style="29" customWidth="1"/>
    <col min="15072" max="15072" width="2.28515625" style="29" customWidth="1"/>
    <col min="15073" max="15077" width="11.7109375" style="29" customWidth="1"/>
    <col min="15078" max="15078" width="2.28515625" style="29" customWidth="1"/>
    <col min="15079" max="15083" width="11.7109375" style="29" customWidth="1"/>
    <col min="15084" max="15084" width="2.28515625" style="29" customWidth="1"/>
    <col min="15085" max="15089" width="11.7109375" style="29" customWidth="1"/>
    <col min="15090" max="15090" width="2.28515625" style="29" customWidth="1"/>
    <col min="15091" max="15095" width="11.7109375" style="29" customWidth="1"/>
    <col min="15096" max="15313" width="9.140625" style="29"/>
    <col min="15314" max="15314" width="11.7109375" style="29" customWidth="1"/>
    <col min="15315" max="15315" width="12.140625" style="29" customWidth="1"/>
    <col min="15316" max="15316" width="1" style="29" customWidth="1"/>
    <col min="15317" max="15321" width="11.7109375" style="29" customWidth="1"/>
    <col min="15322" max="15322" width="2.28515625" style="29" customWidth="1"/>
    <col min="15323" max="15327" width="11.7109375" style="29" customWidth="1"/>
    <col min="15328" max="15328" width="2.28515625" style="29" customWidth="1"/>
    <col min="15329" max="15333" width="11.7109375" style="29" customWidth="1"/>
    <col min="15334" max="15334" width="2.28515625" style="29" customWidth="1"/>
    <col min="15335" max="15339" width="11.7109375" style="29" customWidth="1"/>
    <col min="15340" max="15340" width="2.28515625" style="29" customWidth="1"/>
    <col min="15341" max="15345" width="11.7109375" style="29" customWidth="1"/>
    <col min="15346" max="15346" width="2.28515625" style="29" customWidth="1"/>
    <col min="15347" max="15351" width="11.7109375" style="29" customWidth="1"/>
    <col min="15352" max="15569" width="9.140625" style="29"/>
    <col min="15570" max="15570" width="11.7109375" style="29" customWidth="1"/>
    <col min="15571" max="15571" width="12.140625" style="29" customWidth="1"/>
    <col min="15572" max="15572" width="1" style="29" customWidth="1"/>
    <col min="15573" max="15577" width="11.7109375" style="29" customWidth="1"/>
    <col min="15578" max="15578" width="2.28515625" style="29" customWidth="1"/>
    <col min="15579" max="15583" width="11.7109375" style="29" customWidth="1"/>
    <col min="15584" max="15584" width="2.28515625" style="29" customWidth="1"/>
    <col min="15585" max="15589" width="11.7109375" style="29" customWidth="1"/>
    <col min="15590" max="15590" width="2.28515625" style="29" customWidth="1"/>
    <col min="15591" max="15595" width="11.7109375" style="29" customWidth="1"/>
    <col min="15596" max="15596" width="2.28515625" style="29" customWidth="1"/>
    <col min="15597" max="15601" width="11.7109375" style="29" customWidth="1"/>
    <col min="15602" max="15602" width="2.28515625" style="29" customWidth="1"/>
    <col min="15603" max="15607" width="11.7109375" style="29" customWidth="1"/>
    <col min="15608" max="15825" width="9.140625" style="29"/>
    <col min="15826" max="15826" width="11.7109375" style="29" customWidth="1"/>
    <col min="15827" max="15827" width="12.140625" style="29" customWidth="1"/>
    <col min="15828" max="15828" width="1" style="29" customWidth="1"/>
    <col min="15829" max="15833" width="11.7109375" style="29" customWidth="1"/>
    <col min="15834" max="15834" width="2.28515625" style="29" customWidth="1"/>
    <col min="15835" max="15839" width="11.7109375" style="29" customWidth="1"/>
    <col min="15840" max="15840" width="2.28515625" style="29" customWidth="1"/>
    <col min="15841" max="15845" width="11.7109375" style="29" customWidth="1"/>
    <col min="15846" max="15846" width="2.28515625" style="29" customWidth="1"/>
    <col min="15847" max="15851" width="11.7109375" style="29" customWidth="1"/>
    <col min="15852" max="15852" width="2.28515625" style="29" customWidth="1"/>
    <col min="15853" max="15857" width="11.7109375" style="29" customWidth="1"/>
    <col min="15858" max="15858" width="2.28515625" style="29" customWidth="1"/>
    <col min="15859" max="15863" width="11.7109375" style="29" customWidth="1"/>
    <col min="15864" max="16081" width="9.140625" style="29"/>
    <col min="16082" max="16082" width="11.7109375" style="29" customWidth="1"/>
    <col min="16083" max="16083" width="12.140625" style="29" customWidth="1"/>
    <col min="16084" max="16084" width="1" style="29" customWidth="1"/>
    <col min="16085" max="16089" width="11.7109375" style="29" customWidth="1"/>
    <col min="16090" max="16090" width="2.28515625" style="29" customWidth="1"/>
    <col min="16091" max="16095" width="11.7109375" style="29" customWidth="1"/>
    <col min="16096" max="16096" width="2.28515625" style="29" customWidth="1"/>
    <col min="16097" max="16101" width="11.7109375" style="29" customWidth="1"/>
    <col min="16102" max="16102" width="2.28515625" style="29" customWidth="1"/>
    <col min="16103" max="16107" width="11.7109375" style="29" customWidth="1"/>
    <col min="16108" max="16108" width="2.28515625" style="29" customWidth="1"/>
    <col min="16109" max="16113" width="11.7109375" style="29" customWidth="1"/>
    <col min="16114" max="16114" width="2.28515625" style="29" customWidth="1"/>
    <col min="16115" max="16119" width="11.7109375" style="29" customWidth="1"/>
    <col min="16120" max="16384" width="9.140625" style="29"/>
  </cols>
  <sheetData>
    <row r="1" spans="1:36" s="18" customFormat="1" ht="15.75" hidden="1" thickBot="1" x14ac:dyDescent="0.3">
      <c r="A1" s="14"/>
      <c r="B1" s="15"/>
      <c r="C1" s="14"/>
      <c r="D1" s="16"/>
      <c r="E1" s="16"/>
      <c r="F1" s="16"/>
      <c r="G1" s="16"/>
      <c r="H1" s="16"/>
      <c r="I1" s="16"/>
      <c r="J1" s="16"/>
      <c r="K1" s="17"/>
      <c r="L1" s="16"/>
      <c r="M1" s="16"/>
      <c r="N1" s="16"/>
      <c r="O1" s="16"/>
      <c r="P1" s="16"/>
      <c r="Q1" s="17"/>
      <c r="R1" s="16"/>
      <c r="S1" s="16"/>
      <c r="T1" s="16"/>
      <c r="U1" s="17"/>
      <c r="V1" s="16"/>
      <c r="W1" s="16"/>
      <c r="X1" s="17"/>
      <c r="Y1" s="16"/>
      <c r="Z1" s="16"/>
      <c r="AA1" s="16"/>
      <c r="AB1" s="16"/>
      <c r="AC1" s="16"/>
      <c r="AD1" s="16"/>
      <c r="AE1" s="17"/>
      <c r="AF1" s="16"/>
      <c r="AG1" s="16"/>
      <c r="AH1" s="16"/>
      <c r="AI1" s="16"/>
    </row>
    <row r="2" spans="1:36" s="18" customFormat="1" ht="15.75" hidden="1" thickBot="1" x14ac:dyDescent="0.3">
      <c r="A2" s="19"/>
      <c r="B2" s="20"/>
      <c r="C2" s="19"/>
      <c r="K2" s="21"/>
      <c r="Q2" s="21"/>
      <c r="U2" s="21"/>
      <c r="X2" s="21"/>
      <c r="AE2" s="21"/>
    </row>
    <row r="3" spans="1:36" s="18" customFormat="1" ht="15.75" hidden="1" thickBot="1" x14ac:dyDescent="0.3">
      <c r="A3" s="22" t="s">
        <v>46</v>
      </c>
      <c r="B3" s="20"/>
      <c r="C3" s="19"/>
      <c r="K3" s="21"/>
      <c r="Q3" s="21"/>
      <c r="U3" s="21"/>
      <c r="X3" s="21"/>
      <c r="AE3" s="21"/>
    </row>
    <row r="4" spans="1:36" s="18" customFormat="1" ht="15.75" hidden="1" thickBot="1" x14ac:dyDescent="0.3">
      <c r="A4" s="22" t="s">
        <v>47</v>
      </c>
      <c r="B4" s="20"/>
      <c r="C4" s="19"/>
      <c r="K4" s="21"/>
      <c r="Q4" s="21"/>
      <c r="U4" s="21"/>
      <c r="X4" s="21"/>
      <c r="AE4" s="21"/>
    </row>
    <row r="5" spans="1:36" s="18" customFormat="1" ht="15.75" hidden="1" thickBot="1" x14ac:dyDescent="0.3">
      <c r="A5" s="22" t="s">
        <v>15</v>
      </c>
      <c r="B5" s="20"/>
      <c r="C5" s="19"/>
      <c r="K5" s="21"/>
      <c r="Q5" s="21"/>
      <c r="U5" s="21"/>
      <c r="X5" s="21"/>
      <c r="AE5" s="21"/>
    </row>
    <row r="6" spans="1:36" s="18" customFormat="1" ht="15.75" hidden="1" thickBot="1" x14ac:dyDescent="0.3">
      <c r="A6" s="22"/>
      <c r="B6" s="20"/>
      <c r="C6" s="19"/>
      <c r="K6" s="21"/>
      <c r="Q6" s="21"/>
      <c r="U6" s="21"/>
      <c r="X6" s="21"/>
      <c r="AE6" s="21"/>
    </row>
    <row r="7" spans="1:36" s="18" customFormat="1" ht="15.75" hidden="1" thickBot="1" x14ac:dyDescent="0.3">
      <c r="A7" s="23"/>
      <c r="B7" s="24"/>
      <c r="C7" s="23"/>
      <c r="E7" s="25"/>
      <c r="F7" s="25"/>
      <c r="G7" s="25"/>
      <c r="H7" s="25"/>
      <c r="I7" s="25"/>
      <c r="J7" s="25"/>
      <c r="K7" s="26"/>
      <c r="L7" s="25"/>
      <c r="M7" s="25"/>
      <c r="N7" s="25"/>
      <c r="O7" s="25"/>
      <c r="P7" s="25"/>
      <c r="Q7" s="26"/>
      <c r="R7" s="25"/>
      <c r="S7" s="25"/>
      <c r="T7" s="25"/>
      <c r="U7" s="26"/>
      <c r="V7" s="25"/>
      <c r="W7" s="25"/>
      <c r="X7" s="26"/>
      <c r="Y7" s="25"/>
      <c r="Z7" s="25"/>
      <c r="AA7" s="25"/>
      <c r="AB7" s="25"/>
      <c r="AC7" s="25"/>
      <c r="AD7" s="25"/>
      <c r="AE7" s="26"/>
      <c r="AF7" s="25"/>
      <c r="AG7" s="25"/>
      <c r="AH7" s="25"/>
      <c r="AI7" s="25"/>
    </row>
    <row r="8" spans="1:36" ht="15.75" customHeight="1" x14ac:dyDescent="0.25">
      <c r="A8" s="523" t="s">
        <v>0</v>
      </c>
      <c r="B8" s="525" t="s">
        <v>1</v>
      </c>
      <c r="C8" s="27"/>
      <c r="D8" s="527" t="s">
        <v>2</v>
      </c>
      <c r="E8" s="527"/>
      <c r="F8" s="527"/>
      <c r="G8" s="527"/>
      <c r="H8" s="527"/>
      <c r="I8" s="28"/>
      <c r="J8" s="492" t="s">
        <v>3</v>
      </c>
      <c r="K8" s="476"/>
      <c r="L8" s="476"/>
      <c r="M8" s="476"/>
      <c r="N8" s="477"/>
      <c r="O8" s="168"/>
      <c r="P8" s="475" t="s">
        <v>43</v>
      </c>
      <c r="Q8" s="476"/>
      <c r="R8" s="476"/>
      <c r="S8" s="476"/>
      <c r="T8" s="476"/>
      <c r="U8" s="477"/>
      <c r="V8" s="28"/>
      <c r="W8" s="492" t="s">
        <v>53</v>
      </c>
      <c r="X8" s="476"/>
      <c r="Y8" s="476"/>
      <c r="Z8" s="476"/>
      <c r="AA8" s="477"/>
      <c r="AB8" s="28"/>
      <c r="AC8" s="154"/>
      <c r="AD8" s="492" t="s">
        <v>52</v>
      </c>
      <c r="AE8" s="476"/>
      <c r="AF8" s="476"/>
      <c r="AG8" s="476"/>
      <c r="AH8" s="493"/>
      <c r="AI8" s="87"/>
    </row>
    <row r="9" spans="1:36" ht="15.75" thickBot="1" x14ac:dyDescent="0.3">
      <c r="A9" s="524"/>
      <c r="B9" s="526"/>
      <c r="C9" s="30"/>
      <c r="D9" s="31">
        <v>43066</v>
      </c>
      <c r="E9" s="31">
        <f>D9+1</f>
        <v>43067</v>
      </c>
      <c r="F9" s="31">
        <f t="shared" ref="F9:G9" si="0">E9+1</f>
        <v>43068</v>
      </c>
      <c r="G9" s="31">
        <f t="shared" si="0"/>
        <v>43069</v>
      </c>
      <c r="H9" s="31">
        <v>43070</v>
      </c>
      <c r="I9" s="32">
        <v>43071</v>
      </c>
      <c r="J9" s="31">
        <v>43073</v>
      </c>
      <c r="K9" s="31">
        <v>43074</v>
      </c>
      <c r="L9" s="31">
        <v>43075</v>
      </c>
      <c r="M9" s="31">
        <v>43076</v>
      </c>
      <c r="N9" s="31">
        <v>43077</v>
      </c>
      <c r="O9" s="32"/>
      <c r="P9" s="31">
        <v>43080</v>
      </c>
      <c r="Q9" s="31">
        <v>43081</v>
      </c>
      <c r="R9" s="31">
        <v>43082</v>
      </c>
      <c r="S9" s="31">
        <v>43083</v>
      </c>
      <c r="T9" s="31">
        <v>43084</v>
      </c>
      <c r="U9" s="433">
        <v>43085</v>
      </c>
      <c r="V9" s="32"/>
      <c r="W9" s="31">
        <v>43087</v>
      </c>
      <c r="X9" s="31">
        <v>43088</v>
      </c>
      <c r="Y9" s="31">
        <v>43089</v>
      </c>
      <c r="Z9" s="31">
        <v>43090</v>
      </c>
      <c r="AA9" s="89">
        <v>43091</v>
      </c>
      <c r="AB9" s="32"/>
      <c r="AC9" s="155"/>
      <c r="AD9" s="31">
        <v>42743</v>
      </c>
      <c r="AE9" s="31">
        <v>42744</v>
      </c>
      <c r="AF9" s="31">
        <v>42745</v>
      </c>
      <c r="AG9" s="31">
        <v>42746</v>
      </c>
      <c r="AH9" s="31">
        <v>42747</v>
      </c>
      <c r="AI9" s="88"/>
    </row>
    <row r="10" spans="1:36" ht="16.5" customHeight="1" x14ac:dyDescent="0.25">
      <c r="A10" s="520" t="s">
        <v>483</v>
      </c>
      <c r="B10" s="77" t="s">
        <v>4</v>
      </c>
      <c r="C10" s="332"/>
      <c r="D10" s="159"/>
      <c r="E10" s="158"/>
      <c r="F10" s="158"/>
      <c r="G10" s="158"/>
      <c r="H10" s="336"/>
      <c r="I10" s="93"/>
      <c r="J10" s="94"/>
      <c r="K10" s="95"/>
      <c r="L10" s="95"/>
      <c r="M10" s="107"/>
      <c r="N10" s="49"/>
      <c r="O10" s="93"/>
      <c r="P10" s="110" t="s">
        <v>481</v>
      </c>
      <c r="Q10" s="182" t="s">
        <v>25</v>
      </c>
      <c r="R10" s="70" t="s">
        <v>543</v>
      </c>
      <c r="S10" s="184" t="s">
        <v>27</v>
      </c>
      <c r="T10" s="478" t="s">
        <v>28</v>
      </c>
      <c r="U10" s="35"/>
      <c r="V10" s="156"/>
      <c r="W10" s="179" t="s">
        <v>28</v>
      </c>
      <c r="X10" s="494" t="s">
        <v>29</v>
      </c>
      <c r="Y10" s="179" t="s">
        <v>29</v>
      </c>
      <c r="Z10" s="94"/>
      <c r="AA10" s="94"/>
      <c r="AB10" s="34"/>
      <c r="AC10" s="34"/>
      <c r="AD10" s="94"/>
      <c r="AE10" s="94"/>
      <c r="AF10" s="94"/>
      <c r="AG10" s="94"/>
      <c r="AH10" s="95"/>
      <c r="AI10" s="96"/>
      <c r="AJ10" s="37"/>
    </row>
    <row r="11" spans="1:36" s="41" customFormat="1" ht="16.5" customHeight="1" x14ac:dyDescent="0.25">
      <c r="A11" s="521"/>
      <c r="B11" s="78" t="s">
        <v>5</v>
      </c>
      <c r="C11" s="333"/>
      <c r="D11" s="54"/>
      <c r="E11" s="54"/>
      <c r="F11" s="54"/>
      <c r="G11" s="54"/>
      <c r="H11" s="337"/>
      <c r="I11" s="34"/>
      <c r="J11" s="35"/>
      <c r="K11" s="3"/>
      <c r="L11" s="3"/>
      <c r="M11" s="49"/>
      <c r="N11" s="49"/>
      <c r="O11" s="34"/>
      <c r="P11" s="3">
        <v>24</v>
      </c>
      <c r="Q11" s="3">
        <v>24</v>
      </c>
      <c r="R11" s="3">
        <v>24</v>
      </c>
      <c r="S11" s="3">
        <v>24</v>
      </c>
      <c r="T11" s="479"/>
      <c r="U11" s="35"/>
      <c r="V11" s="34"/>
      <c r="W11" s="3">
        <v>23</v>
      </c>
      <c r="X11" s="495"/>
      <c r="Y11" s="3">
        <v>26</v>
      </c>
      <c r="Z11" s="49"/>
      <c r="AA11" s="49"/>
      <c r="AB11" s="34"/>
      <c r="AC11" s="34"/>
      <c r="AD11" s="54"/>
      <c r="AE11" s="39"/>
      <c r="AF11" s="35"/>
      <c r="AG11" s="35"/>
      <c r="AH11" s="39"/>
      <c r="AI11" s="97"/>
      <c r="AJ11" s="40"/>
    </row>
    <row r="12" spans="1:36" s="41" customFormat="1" ht="16.5" customHeight="1" x14ac:dyDescent="0.25">
      <c r="A12" s="521"/>
      <c r="B12" s="79" t="s">
        <v>6</v>
      </c>
      <c r="C12" s="333"/>
      <c r="D12" s="54"/>
      <c r="E12" s="54"/>
      <c r="F12" s="54"/>
      <c r="G12" s="54"/>
      <c r="H12" s="337"/>
      <c r="I12" s="34"/>
      <c r="J12" s="35"/>
      <c r="K12" s="36"/>
      <c r="L12" s="36"/>
      <c r="M12" s="49"/>
      <c r="N12" s="49"/>
      <c r="O12" s="34"/>
      <c r="P12" s="186" t="s">
        <v>476</v>
      </c>
      <c r="Q12" s="183" t="s">
        <v>544</v>
      </c>
      <c r="R12" s="183" t="s">
        <v>540</v>
      </c>
      <c r="S12" s="185" t="s">
        <v>28</v>
      </c>
      <c r="T12" s="480"/>
      <c r="U12" s="35"/>
      <c r="V12" s="34"/>
      <c r="W12" s="181" t="s">
        <v>29</v>
      </c>
      <c r="X12" s="496"/>
      <c r="Y12" s="53" t="s">
        <v>478</v>
      </c>
      <c r="Z12" s="49"/>
      <c r="AA12" s="49"/>
      <c r="AB12" s="34"/>
      <c r="AC12" s="34"/>
      <c r="AD12" s="54"/>
      <c r="AE12" s="84"/>
      <c r="AF12" s="35"/>
      <c r="AG12" s="35"/>
      <c r="AH12" s="36"/>
      <c r="AI12" s="97"/>
      <c r="AJ12" s="37"/>
    </row>
    <row r="13" spans="1:36" s="41" customFormat="1" ht="16.5" customHeight="1" x14ac:dyDescent="0.25">
      <c r="A13" s="521"/>
      <c r="B13" s="78" t="s">
        <v>5</v>
      </c>
      <c r="C13" s="333"/>
      <c r="D13" s="54"/>
      <c r="E13" s="54"/>
      <c r="F13" s="54"/>
      <c r="G13" s="54"/>
      <c r="H13" s="338"/>
      <c r="I13" s="9"/>
      <c r="J13" s="3"/>
      <c r="K13" s="36"/>
      <c r="L13" s="3"/>
      <c r="M13" s="49"/>
      <c r="N13" s="49"/>
      <c r="O13" s="9"/>
      <c r="P13" s="3">
        <v>24</v>
      </c>
      <c r="Q13" s="3">
        <v>24</v>
      </c>
      <c r="R13" s="3">
        <v>24</v>
      </c>
      <c r="S13" s="3">
        <v>23</v>
      </c>
      <c r="T13" s="3">
        <v>23</v>
      </c>
      <c r="U13" s="3"/>
      <c r="V13" s="9"/>
      <c r="W13" s="3">
        <v>26</v>
      </c>
      <c r="X13" s="3">
        <v>26</v>
      </c>
      <c r="Y13" s="3">
        <v>33</v>
      </c>
      <c r="Z13" s="49"/>
      <c r="AA13" s="49"/>
      <c r="AB13" s="9"/>
      <c r="AC13" s="9"/>
      <c r="AD13" s="54"/>
      <c r="AE13" s="39"/>
      <c r="AF13" s="39"/>
      <c r="AG13" s="39"/>
      <c r="AH13" s="39"/>
      <c r="AI13" s="99"/>
      <c r="AJ13" s="40"/>
    </row>
    <row r="14" spans="1:36" s="51" customFormat="1" ht="16.5" customHeight="1" x14ac:dyDescent="0.25">
      <c r="A14" s="521"/>
      <c r="B14" s="80" t="s">
        <v>9</v>
      </c>
      <c r="C14" s="333"/>
      <c r="D14" s="160"/>
      <c r="E14" s="160"/>
      <c r="F14" s="160"/>
      <c r="G14" s="160"/>
      <c r="H14" s="338"/>
      <c r="I14" s="9"/>
      <c r="J14" s="49"/>
      <c r="K14" s="49"/>
      <c r="L14" s="49"/>
      <c r="M14" s="49"/>
      <c r="N14" s="49"/>
      <c r="O14" s="9"/>
      <c r="P14" s="131" t="s">
        <v>531</v>
      </c>
      <c r="Q14" s="131" t="s">
        <v>531</v>
      </c>
      <c r="R14" s="131"/>
      <c r="S14" s="131" t="s">
        <v>531</v>
      </c>
      <c r="T14" s="131" t="s">
        <v>531</v>
      </c>
      <c r="U14" s="45"/>
      <c r="V14" s="9"/>
      <c r="W14" s="131" t="s">
        <v>531</v>
      </c>
      <c r="X14" s="131" t="s">
        <v>528</v>
      </c>
      <c r="Y14" s="131" t="s">
        <v>528</v>
      </c>
      <c r="Z14" s="49"/>
      <c r="AA14" s="49"/>
      <c r="AB14" s="9"/>
      <c r="AC14" s="9"/>
      <c r="AD14" s="160"/>
      <c r="AE14" s="150"/>
      <c r="AF14" s="49"/>
      <c r="AG14" s="49"/>
      <c r="AH14" s="49"/>
      <c r="AI14" s="100"/>
    </row>
    <row r="15" spans="1:36" s="50" customFormat="1" ht="16.5" customHeight="1" x14ac:dyDescent="0.25">
      <c r="A15" s="521"/>
      <c r="B15" s="81" t="s">
        <v>10</v>
      </c>
      <c r="C15" s="333"/>
      <c r="D15" s="60"/>
      <c r="E15" s="60"/>
      <c r="F15" s="60"/>
      <c r="G15" s="60"/>
      <c r="H15" s="338"/>
      <c r="I15" s="9"/>
      <c r="J15" s="49"/>
      <c r="K15" s="49"/>
      <c r="L15" s="49"/>
      <c r="M15" s="49"/>
      <c r="N15" s="49"/>
      <c r="O15" s="9"/>
      <c r="P15" s="45" t="s">
        <v>528</v>
      </c>
      <c r="Q15" s="45" t="s">
        <v>528</v>
      </c>
      <c r="R15" s="45"/>
      <c r="S15" s="45" t="s">
        <v>528</v>
      </c>
      <c r="T15" s="45" t="s">
        <v>528</v>
      </c>
      <c r="U15" s="45"/>
      <c r="V15" s="9"/>
      <c r="W15" s="45" t="s">
        <v>528</v>
      </c>
      <c r="X15" s="45" t="s">
        <v>531</v>
      </c>
      <c r="Y15" s="45" t="s">
        <v>531</v>
      </c>
      <c r="Z15" s="49"/>
      <c r="AA15" s="49"/>
      <c r="AB15" s="9"/>
      <c r="AC15" s="9"/>
      <c r="AD15" s="60"/>
      <c r="AE15" s="56"/>
      <c r="AF15" s="49"/>
      <c r="AG15" s="49"/>
      <c r="AH15" s="49"/>
      <c r="AI15" s="100"/>
    </row>
    <row r="16" spans="1:36" s="50" customFormat="1" ht="16.5" customHeight="1" x14ac:dyDescent="0.25">
      <c r="A16" s="521"/>
      <c r="B16" s="81" t="s">
        <v>11</v>
      </c>
      <c r="C16" s="333"/>
      <c r="D16" s="60"/>
      <c r="E16" s="60"/>
      <c r="F16" s="60"/>
      <c r="G16" s="60"/>
      <c r="H16" s="338"/>
      <c r="I16" s="9"/>
      <c r="J16" s="49"/>
      <c r="K16" s="49"/>
      <c r="L16" s="49"/>
      <c r="M16" s="49"/>
      <c r="N16" s="49"/>
      <c r="O16" s="9"/>
      <c r="P16" s="45" t="s">
        <v>529</v>
      </c>
      <c r="Q16" s="45" t="s">
        <v>529</v>
      </c>
      <c r="R16" s="45"/>
      <c r="S16" s="45" t="s">
        <v>529</v>
      </c>
      <c r="T16" s="45" t="s">
        <v>529</v>
      </c>
      <c r="U16" s="45"/>
      <c r="V16" s="9"/>
      <c r="W16" s="45" t="s">
        <v>529</v>
      </c>
      <c r="X16" s="45" t="s">
        <v>529</v>
      </c>
      <c r="Y16" s="45" t="s">
        <v>529</v>
      </c>
      <c r="Z16" s="49"/>
      <c r="AA16" s="49"/>
      <c r="AB16" s="9"/>
      <c r="AC16" s="9"/>
      <c r="AD16" s="60"/>
      <c r="AE16" s="56"/>
      <c r="AF16" s="49"/>
      <c r="AG16" s="49"/>
      <c r="AH16" s="49"/>
      <c r="AI16" s="100"/>
    </row>
    <row r="17" spans="1:36" s="50" customFormat="1" ht="16.5" customHeight="1" x14ac:dyDescent="0.25">
      <c r="A17" s="521"/>
      <c r="B17" s="81" t="s">
        <v>480</v>
      </c>
      <c r="C17" s="333"/>
      <c r="D17" s="60"/>
      <c r="E17" s="60"/>
      <c r="F17" s="60"/>
      <c r="G17" s="60"/>
      <c r="H17" s="338"/>
      <c r="I17" s="9"/>
      <c r="J17" s="49"/>
      <c r="K17" s="49"/>
      <c r="L17" s="49"/>
      <c r="M17" s="1"/>
      <c r="N17" s="49"/>
      <c r="O17" s="9"/>
      <c r="P17" s="45" t="s">
        <v>530</v>
      </c>
      <c r="Q17" s="45" t="s">
        <v>530</v>
      </c>
      <c r="R17" s="45"/>
      <c r="S17" s="45" t="s">
        <v>530</v>
      </c>
      <c r="T17" s="45" t="s">
        <v>530</v>
      </c>
      <c r="U17" s="45"/>
      <c r="V17" s="9"/>
      <c r="W17" s="45" t="s">
        <v>530</v>
      </c>
      <c r="X17" s="45" t="s">
        <v>530</v>
      </c>
      <c r="Y17" s="45" t="s">
        <v>530</v>
      </c>
      <c r="Z17" s="49"/>
      <c r="AA17" s="49"/>
      <c r="AB17" s="9"/>
      <c r="AC17" s="9"/>
      <c r="AD17" s="60"/>
      <c r="AE17" s="56"/>
      <c r="AF17" s="49"/>
      <c r="AG17" s="49"/>
      <c r="AH17" s="49"/>
      <c r="AI17" s="100"/>
    </row>
    <row r="18" spans="1:36" s="51" customFormat="1" ht="16.5" customHeight="1" x14ac:dyDescent="0.25">
      <c r="A18" s="521"/>
      <c r="B18" s="80" t="s">
        <v>9</v>
      </c>
      <c r="C18" s="333"/>
      <c r="D18" s="160"/>
      <c r="E18" s="160"/>
      <c r="F18" s="160"/>
      <c r="G18" s="160"/>
      <c r="H18" s="338"/>
      <c r="I18" s="9"/>
      <c r="J18" s="49"/>
      <c r="K18" s="49"/>
      <c r="L18" s="49"/>
      <c r="M18" s="49"/>
      <c r="N18" s="49"/>
      <c r="O18" s="9"/>
      <c r="P18" s="131" t="s">
        <v>531</v>
      </c>
      <c r="Q18" s="131"/>
      <c r="R18" s="131" t="s">
        <v>531</v>
      </c>
      <c r="S18" s="131" t="s">
        <v>531</v>
      </c>
      <c r="T18" s="439"/>
      <c r="U18" s="45"/>
      <c r="V18" s="9"/>
      <c r="W18" s="131" t="s">
        <v>528</v>
      </c>
      <c r="X18" s="439"/>
      <c r="Y18" s="131" t="s">
        <v>488</v>
      </c>
      <c r="Z18" s="49"/>
      <c r="AA18" s="49"/>
      <c r="AB18" s="9"/>
      <c r="AC18" s="9"/>
      <c r="AD18" s="160"/>
      <c r="AE18" s="49"/>
      <c r="AF18" s="49"/>
      <c r="AG18" s="49"/>
      <c r="AH18" s="49"/>
      <c r="AI18" s="100"/>
    </row>
    <row r="19" spans="1:36" s="50" customFormat="1" ht="16.5" customHeight="1" x14ac:dyDescent="0.25">
      <c r="A19" s="521"/>
      <c r="B19" s="81" t="s">
        <v>10</v>
      </c>
      <c r="C19" s="333"/>
      <c r="D19" s="60"/>
      <c r="E19" s="60"/>
      <c r="F19" s="60"/>
      <c r="G19" s="60"/>
      <c r="H19" s="338"/>
      <c r="I19" s="9"/>
      <c r="J19" s="49"/>
      <c r="K19" s="49"/>
      <c r="L19" s="49"/>
      <c r="M19" s="49"/>
      <c r="N19" s="49"/>
      <c r="O19" s="9"/>
      <c r="P19" s="45" t="s">
        <v>528</v>
      </c>
      <c r="Q19" s="45"/>
      <c r="R19" s="45" t="s">
        <v>528</v>
      </c>
      <c r="S19" s="45" t="s">
        <v>528</v>
      </c>
      <c r="T19" s="436"/>
      <c r="U19" s="45"/>
      <c r="V19" s="9"/>
      <c r="W19" s="45" t="s">
        <v>531</v>
      </c>
      <c r="X19" s="436"/>
      <c r="Y19" s="49"/>
      <c r="Z19" s="49"/>
      <c r="AA19" s="49"/>
      <c r="AB19" s="9"/>
      <c r="AC19" s="9"/>
      <c r="AD19" s="60"/>
      <c r="AE19" s="49"/>
      <c r="AF19" s="49"/>
      <c r="AG19" s="49"/>
      <c r="AH19" s="49"/>
      <c r="AI19" s="100"/>
    </row>
    <row r="20" spans="1:36" s="50" customFormat="1" ht="16.5" customHeight="1" x14ac:dyDescent="0.25">
      <c r="A20" s="521"/>
      <c r="B20" s="81" t="s">
        <v>11</v>
      </c>
      <c r="C20" s="333"/>
      <c r="D20" s="60"/>
      <c r="E20" s="60"/>
      <c r="F20" s="60"/>
      <c r="G20" s="60"/>
      <c r="H20" s="338"/>
      <c r="I20" s="9"/>
      <c r="J20" s="49"/>
      <c r="K20" s="49"/>
      <c r="L20" s="49"/>
      <c r="M20" s="49"/>
      <c r="N20" s="49"/>
      <c r="O20" s="9"/>
      <c r="P20" s="45" t="s">
        <v>529</v>
      </c>
      <c r="Q20" s="45"/>
      <c r="R20" s="45" t="s">
        <v>529</v>
      </c>
      <c r="S20" s="45" t="s">
        <v>529</v>
      </c>
      <c r="T20" s="436"/>
      <c r="U20" s="45"/>
      <c r="V20" s="9"/>
      <c r="W20" s="45" t="s">
        <v>529</v>
      </c>
      <c r="X20" s="436"/>
      <c r="Y20" s="49"/>
      <c r="Z20" s="49"/>
      <c r="AA20" s="49"/>
      <c r="AB20" s="9"/>
      <c r="AC20" s="9"/>
      <c r="AD20" s="60"/>
      <c r="AE20" s="49"/>
      <c r="AF20" s="49"/>
      <c r="AG20" s="49"/>
      <c r="AH20" s="49"/>
      <c r="AI20" s="100"/>
    </row>
    <row r="21" spans="1:36" s="50" customFormat="1" ht="16.5" customHeight="1" x14ac:dyDescent="0.25">
      <c r="A21" s="522"/>
      <c r="B21" s="81" t="s">
        <v>480</v>
      </c>
      <c r="C21" s="333"/>
      <c r="D21" s="60"/>
      <c r="E21" s="60"/>
      <c r="F21" s="60"/>
      <c r="G21" s="60"/>
      <c r="H21" s="338"/>
      <c r="I21" s="9"/>
      <c r="J21" s="49"/>
      <c r="K21" s="49"/>
      <c r="L21" s="49"/>
      <c r="M21" s="1"/>
      <c r="N21" s="49"/>
      <c r="O21" s="9"/>
      <c r="P21" s="45" t="s">
        <v>530</v>
      </c>
      <c r="Q21" s="45"/>
      <c r="R21" s="45" t="s">
        <v>530</v>
      </c>
      <c r="S21" s="45" t="s">
        <v>530</v>
      </c>
      <c r="T21" s="437"/>
      <c r="U21" s="45"/>
      <c r="V21" s="9"/>
      <c r="W21" s="45" t="s">
        <v>530</v>
      </c>
      <c r="X21" s="437"/>
      <c r="Y21" s="49"/>
      <c r="Z21" s="49"/>
      <c r="AA21" s="49"/>
      <c r="AB21" s="9"/>
      <c r="AC21" s="9"/>
      <c r="AD21" s="60"/>
      <c r="AE21" s="144"/>
      <c r="AF21" s="49"/>
      <c r="AG21" s="49"/>
      <c r="AH21" s="49"/>
      <c r="AI21" s="100"/>
    </row>
    <row r="22" spans="1:36" s="137" customFormat="1" ht="16.5" customHeight="1" x14ac:dyDescent="0.25">
      <c r="A22" s="128" t="s">
        <v>7</v>
      </c>
      <c r="B22" s="135"/>
      <c r="C22" s="334"/>
      <c r="D22" s="55"/>
      <c r="E22" s="55"/>
      <c r="F22" s="55"/>
      <c r="G22" s="55"/>
      <c r="H22" s="339"/>
      <c r="I22" s="127"/>
      <c r="J22" s="131"/>
      <c r="K22" s="131"/>
      <c r="L22" s="139"/>
      <c r="M22" s="139"/>
      <c r="N22" s="49"/>
      <c r="O22" s="125"/>
      <c r="P22" s="131" t="s">
        <v>1323</v>
      </c>
      <c r="Q22" s="131" t="s">
        <v>1323</v>
      </c>
      <c r="R22" s="131" t="s">
        <v>1323</v>
      </c>
      <c r="S22" s="131" t="s">
        <v>1323</v>
      </c>
      <c r="T22" s="131" t="s">
        <v>1323</v>
      </c>
      <c r="U22" s="131"/>
      <c r="V22" s="127"/>
      <c r="W22" s="131" t="s">
        <v>1323</v>
      </c>
      <c r="X22" s="131" t="s">
        <v>1323</v>
      </c>
      <c r="Y22" s="131" t="s">
        <v>1323</v>
      </c>
      <c r="Z22" s="126"/>
      <c r="AA22" s="126"/>
      <c r="AB22" s="125"/>
      <c r="AC22" s="125"/>
      <c r="AD22" s="55"/>
      <c r="AE22" s="45"/>
      <c r="AF22" s="39"/>
      <c r="AG22" s="39"/>
      <c r="AH22" s="39"/>
      <c r="AI22" s="136"/>
      <c r="AJ22" s="40"/>
    </row>
    <row r="23" spans="1:36" s="48" customFormat="1" ht="16.5" customHeight="1" x14ac:dyDescent="0.25">
      <c r="A23" s="75" t="s">
        <v>368</v>
      </c>
      <c r="B23" s="82"/>
      <c r="C23" s="333"/>
      <c r="D23" s="56"/>
      <c r="E23" s="56"/>
      <c r="F23" s="56"/>
      <c r="G23" s="56"/>
      <c r="H23" s="338"/>
      <c r="I23" s="46"/>
      <c r="J23" s="45"/>
      <c r="K23" s="45"/>
      <c r="L23" s="45"/>
      <c r="M23" s="45"/>
      <c r="N23" s="49"/>
      <c r="O23" s="44"/>
      <c r="P23" s="45"/>
      <c r="Q23" s="390" t="s">
        <v>1260</v>
      </c>
      <c r="R23" s="390" t="s">
        <v>1260</v>
      </c>
      <c r="S23" s="390" t="s">
        <v>1260</v>
      </c>
      <c r="T23" s="390" t="s">
        <v>1260</v>
      </c>
      <c r="U23" s="390"/>
      <c r="V23" s="9"/>
      <c r="W23" s="390" t="s">
        <v>1260</v>
      </c>
      <c r="X23" s="390" t="s">
        <v>1260</v>
      </c>
      <c r="Y23" s="390" t="s">
        <v>1260</v>
      </c>
      <c r="Z23" s="45"/>
      <c r="AA23" s="45"/>
      <c r="AB23" s="46"/>
      <c r="AC23" s="46"/>
      <c r="AD23" s="56"/>
      <c r="AE23" s="36"/>
      <c r="AF23" s="45"/>
      <c r="AG23" s="45"/>
      <c r="AH23" s="45"/>
      <c r="AI23" s="101"/>
      <c r="AJ23" s="47"/>
    </row>
    <row r="24" spans="1:36" s="50" customFormat="1" ht="16.5" customHeight="1" x14ac:dyDescent="0.25">
      <c r="A24" s="75" t="s">
        <v>8</v>
      </c>
      <c r="B24" s="79"/>
      <c r="C24" s="333"/>
      <c r="D24" s="49"/>
      <c r="E24" s="49"/>
      <c r="F24" s="49"/>
      <c r="G24" s="49"/>
      <c r="H24" s="338"/>
      <c r="I24" s="9"/>
      <c r="J24" s="49"/>
      <c r="K24" s="49"/>
      <c r="L24" s="49"/>
      <c r="M24" s="49"/>
      <c r="N24" s="49"/>
      <c r="O24" s="9"/>
      <c r="P24" s="49"/>
      <c r="Q24" s="45" t="s">
        <v>1297</v>
      </c>
      <c r="R24" s="45" t="s">
        <v>1297</v>
      </c>
      <c r="S24" s="45" t="s">
        <v>1297</v>
      </c>
      <c r="T24" s="45" t="s">
        <v>1297</v>
      </c>
      <c r="U24" s="45"/>
      <c r="V24" s="9"/>
      <c r="W24" s="45" t="s">
        <v>1297</v>
      </c>
      <c r="X24" s="45" t="s">
        <v>1297</v>
      </c>
      <c r="Y24" s="45" t="s">
        <v>1297</v>
      </c>
      <c r="Z24" s="49"/>
      <c r="AA24" s="49"/>
      <c r="AB24" s="9"/>
      <c r="AC24" s="9"/>
      <c r="AD24" s="60"/>
      <c r="AE24" s="49"/>
      <c r="AF24" s="49"/>
      <c r="AG24" s="49"/>
      <c r="AH24" s="49"/>
      <c r="AI24" s="100"/>
    </row>
    <row r="25" spans="1:36" s="50" customFormat="1" ht="16.5" customHeight="1" thickBot="1" x14ac:dyDescent="0.3">
      <c r="A25" s="76" t="s">
        <v>14</v>
      </c>
      <c r="B25" s="83"/>
      <c r="C25" s="335"/>
      <c r="D25" s="104"/>
      <c r="E25" s="104"/>
      <c r="F25" s="104"/>
      <c r="G25" s="104"/>
      <c r="H25" s="340"/>
      <c r="I25" s="103"/>
      <c r="J25" s="152"/>
      <c r="K25" s="152"/>
      <c r="L25" s="104"/>
      <c r="M25" s="104"/>
      <c r="N25" s="104"/>
      <c r="O25" s="103"/>
      <c r="P25" s="143" t="s">
        <v>486</v>
      </c>
      <c r="Q25" s="143" t="s">
        <v>486</v>
      </c>
      <c r="R25" s="143" t="s">
        <v>486</v>
      </c>
      <c r="S25" s="143" t="s">
        <v>486</v>
      </c>
      <c r="T25" s="143" t="s">
        <v>486</v>
      </c>
      <c r="U25" s="143"/>
      <c r="V25" s="103"/>
      <c r="W25" s="143" t="s">
        <v>485</v>
      </c>
      <c r="X25" s="143" t="s">
        <v>485</v>
      </c>
      <c r="Y25" s="143" t="s">
        <v>485</v>
      </c>
      <c r="Z25" s="102"/>
      <c r="AA25" s="102"/>
      <c r="AB25" s="9"/>
      <c r="AC25" s="9"/>
      <c r="AD25" s="60"/>
      <c r="AE25" s="143"/>
      <c r="AF25" s="102"/>
      <c r="AG25" s="102"/>
      <c r="AH25" s="102"/>
      <c r="AI25" s="105"/>
    </row>
    <row r="26" spans="1:36" ht="16.5" customHeight="1" x14ac:dyDescent="0.25">
      <c r="A26" s="520" t="s">
        <v>483</v>
      </c>
      <c r="B26" s="85" t="s">
        <v>4</v>
      </c>
      <c r="C26" s="106"/>
      <c r="D26" s="341" t="s">
        <v>481</v>
      </c>
      <c r="E26" s="342" t="s">
        <v>25</v>
      </c>
      <c r="F26" s="331" t="s">
        <v>543</v>
      </c>
      <c r="G26" s="330" t="s">
        <v>27</v>
      </c>
      <c r="H26" s="121"/>
      <c r="I26" s="93"/>
      <c r="J26" s="478" t="s">
        <v>28</v>
      </c>
      <c r="K26" s="478" t="s">
        <v>28</v>
      </c>
      <c r="L26" s="478" t="s">
        <v>29</v>
      </c>
      <c r="M26" s="478" t="s">
        <v>29</v>
      </c>
      <c r="N26" s="175" t="s">
        <v>478</v>
      </c>
      <c r="O26" s="93"/>
      <c r="P26" s="94"/>
      <c r="Q26" s="95"/>
      <c r="R26" s="95"/>
      <c r="S26" s="107"/>
      <c r="T26" s="49"/>
      <c r="U26" s="49"/>
      <c r="V26" s="93"/>
      <c r="W26" s="506" t="s">
        <v>30</v>
      </c>
      <c r="X26" s="506" t="s">
        <v>30</v>
      </c>
      <c r="Y26" s="92" t="s">
        <v>30</v>
      </c>
      <c r="Z26" s="506" t="s">
        <v>31</v>
      </c>
      <c r="AA26" s="153" t="s">
        <v>31</v>
      </c>
      <c r="AB26" s="11"/>
      <c r="AC26" s="157"/>
      <c r="AD26" s="110" t="s">
        <v>481</v>
      </c>
      <c r="AE26" s="70" t="s">
        <v>26</v>
      </c>
      <c r="AF26" s="107"/>
      <c r="AG26" s="107"/>
      <c r="AH26" s="107"/>
      <c r="AI26" s="109"/>
    </row>
    <row r="27" spans="1:36" s="41" customFormat="1" ht="16.5" customHeight="1" x14ac:dyDescent="0.25">
      <c r="A27" s="521"/>
      <c r="B27" s="38" t="s">
        <v>5</v>
      </c>
      <c r="C27" s="9"/>
      <c r="D27" s="3">
        <v>35</v>
      </c>
      <c r="E27" s="3">
        <v>35</v>
      </c>
      <c r="F27" s="3">
        <v>35</v>
      </c>
      <c r="G27" s="3">
        <v>35</v>
      </c>
      <c r="H27" s="122"/>
      <c r="I27" s="34"/>
      <c r="J27" s="479"/>
      <c r="K27" s="479"/>
      <c r="L27" s="479"/>
      <c r="M27" s="479"/>
      <c r="N27" s="3">
        <v>20</v>
      </c>
      <c r="O27" s="34"/>
      <c r="P27" s="35"/>
      <c r="Q27" s="3"/>
      <c r="R27" s="3"/>
      <c r="S27" s="49"/>
      <c r="T27" s="49"/>
      <c r="U27" s="49"/>
      <c r="V27" s="34"/>
      <c r="W27" s="507"/>
      <c r="X27" s="507"/>
      <c r="Y27" s="72">
        <v>15</v>
      </c>
      <c r="Z27" s="507"/>
      <c r="AA27" s="3">
        <v>32</v>
      </c>
      <c r="AB27" s="9"/>
      <c r="AC27" s="157"/>
      <c r="AD27" s="3">
        <v>4</v>
      </c>
      <c r="AE27" s="3">
        <v>1</v>
      </c>
      <c r="AF27" s="49"/>
      <c r="AG27" s="49"/>
      <c r="AH27" s="49"/>
      <c r="AI27" s="100"/>
    </row>
    <row r="28" spans="1:36" s="41" customFormat="1" ht="16.5" customHeight="1" x14ac:dyDescent="0.25">
      <c r="A28" s="521"/>
      <c r="B28" s="42" t="s">
        <v>6</v>
      </c>
      <c r="C28" s="9"/>
      <c r="D28" s="186" t="s">
        <v>476</v>
      </c>
      <c r="E28" s="183" t="s">
        <v>542</v>
      </c>
      <c r="F28" s="70" t="s">
        <v>27</v>
      </c>
      <c r="G28" s="49"/>
      <c r="H28" s="122"/>
      <c r="I28" s="34"/>
      <c r="J28" s="480"/>
      <c r="K28" s="480"/>
      <c r="L28" s="480"/>
      <c r="M28" s="480"/>
      <c r="N28" s="175" t="s">
        <v>478</v>
      </c>
      <c r="O28" s="34"/>
      <c r="P28" s="35"/>
      <c r="Q28" s="36"/>
      <c r="R28" s="36"/>
      <c r="S28" s="49"/>
      <c r="T28" s="49"/>
      <c r="U28" s="49"/>
      <c r="V28" s="34"/>
      <c r="W28" s="507"/>
      <c r="X28" s="507"/>
      <c r="Y28" s="70" t="s">
        <v>31</v>
      </c>
      <c r="Z28" s="507"/>
      <c r="AA28" s="53" t="s">
        <v>478</v>
      </c>
      <c r="AB28" s="9"/>
      <c r="AC28" s="11"/>
      <c r="AD28" s="70" t="s">
        <v>545</v>
      </c>
      <c r="AE28" s="49"/>
      <c r="AF28" s="49"/>
      <c r="AG28" s="49"/>
      <c r="AH28" s="49"/>
      <c r="AI28" s="100"/>
    </row>
    <row r="29" spans="1:36" s="41" customFormat="1" ht="16.5" customHeight="1" x14ac:dyDescent="0.25">
      <c r="A29" s="521"/>
      <c r="B29" s="38" t="s">
        <v>5</v>
      </c>
      <c r="C29" s="9"/>
      <c r="D29" s="3">
        <v>35</v>
      </c>
      <c r="E29" s="3">
        <v>35</v>
      </c>
      <c r="F29" s="3">
        <v>35</v>
      </c>
      <c r="G29" s="3"/>
      <c r="H29" s="123"/>
      <c r="I29" s="9"/>
      <c r="J29" s="3">
        <v>35</v>
      </c>
      <c r="K29" s="3">
        <v>35</v>
      </c>
      <c r="L29" s="3">
        <v>35</v>
      </c>
      <c r="M29" s="3">
        <v>35</v>
      </c>
      <c r="N29" s="3">
        <v>1</v>
      </c>
      <c r="O29" s="9"/>
      <c r="P29" s="3"/>
      <c r="Q29" s="36"/>
      <c r="R29" s="3"/>
      <c r="S29" s="49"/>
      <c r="T29" s="49"/>
      <c r="U29" s="49"/>
      <c r="V29" s="9"/>
      <c r="W29" s="72">
        <v>15</v>
      </c>
      <c r="X29" s="72">
        <v>15</v>
      </c>
      <c r="Y29" s="3">
        <v>32</v>
      </c>
      <c r="Z29" s="3">
        <v>32</v>
      </c>
      <c r="AA29" s="39">
        <v>32</v>
      </c>
      <c r="AB29" s="9"/>
      <c r="AC29" s="9"/>
      <c r="AD29" s="3">
        <v>1</v>
      </c>
      <c r="AE29" s="49"/>
      <c r="AF29" s="49"/>
      <c r="AG29" s="49"/>
      <c r="AH29" s="49"/>
      <c r="AI29" s="100"/>
    </row>
    <row r="30" spans="1:36" s="51" customFormat="1" ht="16.5" customHeight="1" x14ac:dyDescent="0.25">
      <c r="A30" s="521"/>
      <c r="B30" s="80" t="s">
        <v>9</v>
      </c>
      <c r="C30" s="74"/>
      <c r="D30" s="131" t="s">
        <v>531</v>
      </c>
      <c r="E30" s="131" t="s">
        <v>531</v>
      </c>
      <c r="F30" s="131" t="s">
        <v>531</v>
      </c>
      <c r="G30" s="131" t="s">
        <v>531</v>
      </c>
      <c r="H30" s="123"/>
      <c r="I30" s="9"/>
      <c r="J30" s="131" t="s">
        <v>531</v>
      </c>
      <c r="K30" s="131" t="s">
        <v>531</v>
      </c>
      <c r="L30" s="131" t="s">
        <v>532</v>
      </c>
      <c r="M30" s="131" t="s">
        <v>532</v>
      </c>
      <c r="N30" s="131" t="s">
        <v>487</v>
      </c>
      <c r="O30" s="9"/>
      <c r="P30" s="49"/>
      <c r="Q30" s="49"/>
      <c r="R30" s="49"/>
      <c r="S30" s="49"/>
      <c r="T30" s="49"/>
      <c r="U30" s="49"/>
      <c r="V30" s="9"/>
      <c r="W30" s="131" t="s">
        <v>1259</v>
      </c>
      <c r="X30" s="131" t="s">
        <v>1259</v>
      </c>
      <c r="Y30" s="131" t="s">
        <v>1259</v>
      </c>
      <c r="Z30" s="131" t="s">
        <v>536</v>
      </c>
      <c r="AA30" s="131" t="s">
        <v>536</v>
      </c>
      <c r="AB30" s="9"/>
      <c r="AC30" s="9"/>
      <c r="AD30" s="131"/>
      <c r="AE30" s="131" t="s">
        <v>531</v>
      </c>
      <c r="AF30" s="49"/>
      <c r="AG30" s="49"/>
      <c r="AH30" s="49"/>
      <c r="AI30" s="100"/>
    </row>
    <row r="31" spans="1:36" s="50" customFormat="1" ht="16.5" customHeight="1" x14ac:dyDescent="0.25">
      <c r="A31" s="521"/>
      <c r="B31" s="81" t="s">
        <v>10</v>
      </c>
      <c r="C31" s="74"/>
      <c r="D31" s="45" t="s">
        <v>532</v>
      </c>
      <c r="E31" s="45" t="s">
        <v>532</v>
      </c>
      <c r="F31" s="45" t="s">
        <v>532</v>
      </c>
      <c r="G31" s="45" t="s">
        <v>532</v>
      </c>
      <c r="H31" s="123"/>
      <c r="I31" s="9"/>
      <c r="J31" s="45" t="s">
        <v>532</v>
      </c>
      <c r="K31" s="45" t="s">
        <v>532</v>
      </c>
      <c r="L31" s="45" t="s">
        <v>531</v>
      </c>
      <c r="M31" s="45" t="s">
        <v>531</v>
      </c>
      <c r="N31" s="49"/>
      <c r="O31" s="9"/>
      <c r="P31" s="49"/>
      <c r="Q31" s="49"/>
      <c r="R31" s="49"/>
      <c r="S31" s="49"/>
      <c r="T31" s="49"/>
      <c r="U31" s="49"/>
      <c r="V31" s="9"/>
      <c r="W31" s="45" t="s">
        <v>537</v>
      </c>
      <c r="X31" s="45" t="s">
        <v>537</v>
      </c>
      <c r="Y31" s="45" t="s">
        <v>537</v>
      </c>
      <c r="Z31" s="45" t="s">
        <v>532</v>
      </c>
      <c r="AA31" s="45" t="s">
        <v>532</v>
      </c>
      <c r="AB31" s="9"/>
      <c r="AC31" s="9"/>
      <c r="AD31" s="45"/>
      <c r="AE31" s="45" t="s">
        <v>529</v>
      </c>
      <c r="AF31" s="49"/>
      <c r="AG31" s="49"/>
      <c r="AH31" s="49"/>
      <c r="AI31" s="100"/>
    </row>
    <row r="32" spans="1:36" s="50" customFormat="1" ht="16.5" customHeight="1" x14ac:dyDescent="0.25">
      <c r="A32" s="521"/>
      <c r="B32" s="81" t="s">
        <v>11</v>
      </c>
      <c r="C32" s="74"/>
      <c r="D32" s="45" t="s">
        <v>533</v>
      </c>
      <c r="E32" s="45" t="s">
        <v>533</v>
      </c>
      <c r="F32" s="45" t="s">
        <v>533</v>
      </c>
      <c r="G32" s="45" t="s">
        <v>533</v>
      </c>
      <c r="H32" s="123"/>
      <c r="I32" s="9"/>
      <c r="J32" s="45" t="s">
        <v>533</v>
      </c>
      <c r="K32" s="45" t="s">
        <v>533</v>
      </c>
      <c r="L32" s="45" t="s">
        <v>533</v>
      </c>
      <c r="M32" s="45" t="s">
        <v>533</v>
      </c>
      <c r="N32" s="49"/>
      <c r="O32" s="9"/>
      <c r="P32" s="49"/>
      <c r="Q32" s="49"/>
      <c r="R32" s="49"/>
      <c r="S32" s="49"/>
      <c r="T32" s="49"/>
      <c r="U32" s="49"/>
      <c r="V32" s="9"/>
      <c r="W32" s="45" t="s">
        <v>538</v>
      </c>
      <c r="X32" s="45" t="s">
        <v>538</v>
      </c>
      <c r="Y32" s="45" t="s">
        <v>538</v>
      </c>
      <c r="Z32" s="45" t="s">
        <v>533</v>
      </c>
      <c r="AA32" s="45" t="s">
        <v>533</v>
      </c>
      <c r="AB32" s="9"/>
      <c r="AC32" s="9"/>
      <c r="AD32" s="396"/>
      <c r="AE32" s="45"/>
      <c r="AF32" s="49"/>
      <c r="AG32" s="49"/>
      <c r="AH32" s="49"/>
      <c r="AI32" s="100"/>
    </row>
    <row r="33" spans="1:35 16363:16363" s="50" customFormat="1" ht="16.5" customHeight="1" x14ac:dyDescent="0.25">
      <c r="A33" s="521"/>
      <c r="B33" s="81" t="s">
        <v>480</v>
      </c>
      <c r="C33" s="74"/>
      <c r="D33" s="45" t="s">
        <v>534</v>
      </c>
      <c r="E33" s="45" t="s">
        <v>534</v>
      </c>
      <c r="F33" s="45" t="s">
        <v>534</v>
      </c>
      <c r="G33" s="45" t="s">
        <v>534</v>
      </c>
      <c r="H33" s="123"/>
      <c r="I33" s="9"/>
      <c r="J33" s="45" t="s">
        <v>534</v>
      </c>
      <c r="K33" s="45" t="s">
        <v>534</v>
      </c>
      <c r="L33" s="45" t="s">
        <v>534</v>
      </c>
      <c r="M33" s="45" t="s">
        <v>534</v>
      </c>
      <c r="N33" s="49"/>
      <c r="O33" s="9"/>
      <c r="P33" s="49"/>
      <c r="Q33" s="49"/>
      <c r="R33" s="49"/>
      <c r="S33" s="1"/>
      <c r="T33" s="49"/>
      <c r="U33" s="49"/>
      <c r="V33" s="9"/>
      <c r="W33" s="45"/>
      <c r="X33" s="45"/>
      <c r="Y33" s="45"/>
      <c r="Z33" s="45" t="s">
        <v>534</v>
      </c>
      <c r="AA33" s="45" t="s">
        <v>534</v>
      </c>
      <c r="AB33" s="9"/>
      <c r="AC33" s="9"/>
      <c r="AD33" s="396"/>
      <c r="AE33" s="45"/>
      <c r="AF33" s="49"/>
      <c r="AG33" s="49"/>
      <c r="AH33" s="49"/>
      <c r="AI33" s="100"/>
    </row>
    <row r="34" spans="1:35 16363:16363" s="51" customFormat="1" ht="16.5" customHeight="1" x14ac:dyDescent="0.25">
      <c r="A34" s="521"/>
      <c r="B34" s="80" t="s">
        <v>9</v>
      </c>
      <c r="C34" s="74"/>
      <c r="D34" s="131" t="s">
        <v>531</v>
      </c>
      <c r="E34" s="131" t="s">
        <v>531</v>
      </c>
      <c r="F34" s="131" t="s">
        <v>531</v>
      </c>
      <c r="G34" s="484"/>
      <c r="H34" s="123"/>
      <c r="I34" s="9"/>
      <c r="J34" s="484"/>
      <c r="K34" s="484"/>
      <c r="L34" s="435"/>
      <c r="M34" s="435"/>
      <c r="N34" s="131" t="s">
        <v>1331</v>
      </c>
      <c r="O34" s="9"/>
      <c r="P34" s="49"/>
      <c r="Q34" s="49"/>
      <c r="R34" s="49"/>
      <c r="S34" s="49"/>
      <c r="T34" s="49"/>
      <c r="U34" s="49"/>
      <c r="V34" s="9"/>
      <c r="W34" s="484"/>
      <c r="X34" s="484"/>
      <c r="Y34" s="131" t="s">
        <v>536</v>
      </c>
      <c r="Z34" s="484"/>
      <c r="AA34" s="131" t="s">
        <v>486</v>
      </c>
      <c r="AB34" s="9"/>
      <c r="AC34" s="12"/>
      <c r="AD34" s="131" t="s">
        <v>531</v>
      </c>
      <c r="AE34" s="45"/>
      <c r="AF34" s="49"/>
      <c r="AG34" s="49"/>
      <c r="AH34" s="49"/>
      <c r="AI34" s="100"/>
    </row>
    <row r="35" spans="1:35 16363:16363" s="50" customFormat="1" ht="16.5" customHeight="1" x14ac:dyDescent="0.25">
      <c r="A35" s="521"/>
      <c r="B35" s="81" t="s">
        <v>10</v>
      </c>
      <c r="C35" s="74"/>
      <c r="D35" s="45" t="s">
        <v>532</v>
      </c>
      <c r="E35" s="45" t="s">
        <v>532</v>
      </c>
      <c r="F35" s="45" t="s">
        <v>532</v>
      </c>
      <c r="G35" s="485"/>
      <c r="H35" s="123"/>
      <c r="I35" s="9"/>
      <c r="J35" s="485"/>
      <c r="K35" s="485"/>
      <c r="L35" s="436"/>
      <c r="M35" s="436"/>
      <c r="N35" s="49"/>
      <c r="O35" s="9"/>
      <c r="P35" s="49"/>
      <c r="Q35" s="49"/>
      <c r="R35" s="49"/>
      <c r="S35" s="49"/>
      <c r="T35" s="49"/>
      <c r="U35" s="49"/>
      <c r="V35" s="9"/>
      <c r="W35" s="485"/>
      <c r="X35" s="485"/>
      <c r="Y35" s="45" t="s">
        <v>532</v>
      </c>
      <c r="Z35" s="485"/>
      <c r="AA35" s="45"/>
      <c r="AB35" s="9"/>
      <c r="AC35" s="157"/>
      <c r="AD35" s="45" t="s">
        <v>529</v>
      </c>
      <c r="AE35" s="45"/>
      <c r="AF35" s="49"/>
      <c r="AG35" s="49"/>
      <c r="AH35" s="49"/>
      <c r="AI35" s="100"/>
    </row>
    <row r="36" spans="1:35 16363:16363" s="50" customFormat="1" ht="16.5" customHeight="1" x14ac:dyDescent="0.25">
      <c r="A36" s="521"/>
      <c r="B36" s="81" t="s">
        <v>11</v>
      </c>
      <c r="C36" s="74"/>
      <c r="D36" s="45" t="s">
        <v>533</v>
      </c>
      <c r="E36" s="45" t="s">
        <v>533</v>
      </c>
      <c r="F36" s="45" t="s">
        <v>533</v>
      </c>
      <c r="G36" s="485"/>
      <c r="H36" s="123"/>
      <c r="I36" s="9"/>
      <c r="J36" s="485"/>
      <c r="K36" s="485"/>
      <c r="L36" s="436"/>
      <c r="M36" s="436"/>
      <c r="N36" s="49"/>
      <c r="O36" s="9"/>
      <c r="P36" s="49"/>
      <c r="Q36" s="49"/>
      <c r="R36" s="49"/>
      <c r="S36" s="49"/>
      <c r="T36" s="49"/>
      <c r="U36" s="49"/>
      <c r="V36" s="9"/>
      <c r="W36" s="485"/>
      <c r="X36" s="485"/>
      <c r="Y36" s="45" t="s">
        <v>533</v>
      </c>
      <c r="Z36" s="485"/>
      <c r="AA36" s="45"/>
      <c r="AB36" s="9"/>
      <c r="AC36" s="157"/>
      <c r="AD36" s="45"/>
      <c r="AE36" s="45"/>
      <c r="AF36" s="49"/>
      <c r="AG36" s="49"/>
      <c r="AH36" s="49"/>
      <c r="AI36" s="100"/>
    </row>
    <row r="37" spans="1:35 16363:16363" s="50" customFormat="1" ht="16.5" customHeight="1" x14ac:dyDescent="0.25">
      <c r="A37" s="522"/>
      <c r="B37" s="81" t="s">
        <v>480</v>
      </c>
      <c r="C37" s="74"/>
      <c r="D37" s="45" t="s">
        <v>534</v>
      </c>
      <c r="E37" s="45" t="s">
        <v>534</v>
      </c>
      <c r="F37" s="45" t="s">
        <v>534</v>
      </c>
      <c r="G37" s="486"/>
      <c r="H37" s="123"/>
      <c r="I37" s="9"/>
      <c r="J37" s="486"/>
      <c r="K37" s="486"/>
      <c r="L37" s="437"/>
      <c r="M37" s="437"/>
      <c r="N37" s="49"/>
      <c r="O37" s="9"/>
      <c r="P37" s="49"/>
      <c r="Q37" s="49"/>
      <c r="R37" s="49"/>
      <c r="S37" s="1"/>
      <c r="T37" s="49"/>
      <c r="U37" s="49"/>
      <c r="V37" s="9"/>
      <c r="W37" s="486"/>
      <c r="X37" s="486"/>
      <c r="Y37" s="45" t="s">
        <v>534</v>
      </c>
      <c r="Z37" s="486"/>
      <c r="AA37" s="45"/>
      <c r="AB37" s="9"/>
      <c r="AC37" s="11"/>
      <c r="AD37" s="396"/>
      <c r="AE37" s="45"/>
      <c r="AF37" s="49"/>
      <c r="AG37" s="49"/>
      <c r="AH37" s="49"/>
      <c r="AI37" s="100"/>
    </row>
    <row r="38" spans="1:35 16363:16363" s="134" customFormat="1" ht="16.5" customHeight="1" x14ac:dyDescent="0.25">
      <c r="A38" s="129" t="s">
        <v>7</v>
      </c>
      <c r="B38" s="130"/>
      <c r="C38" s="127"/>
      <c r="D38" s="131" t="s">
        <v>1170</v>
      </c>
      <c r="E38" s="131" t="s">
        <v>1170</v>
      </c>
      <c r="F38" s="131" t="s">
        <v>1170</v>
      </c>
      <c r="G38" s="131" t="s">
        <v>1170</v>
      </c>
      <c r="H38" s="132"/>
      <c r="I38" s="127"/>
      <c r="J38" s="131" t="s">
        <v>1321</v>
      </c>
      <c r="K38" s="131" t="s">
        <v>1321</v>
      </c>
      <c r="L38" s="131" t="s">
        <v>1321</v>
      </c>
      <c r="M38" s="131" t="s">
        <v>1321</v>
      </c>
      <c r="N38" s="131" t="s">
        <v>1321</v>
      </c>
      <c r="O38" s="127"/>
      <c r="P38" s="131"/>
      <c r="Q38" s="131"/>
      <c r="R38" s="139"/>
      <c r="S38" s="139"/>
      <c r="T38" s="49"/>
      <c r="U38" s="49"/>
      <c r="V38" s="138"/>
      <c r="W38" s="131" t="s">
        <v>1171</v>
      </c>
      <c r="X38" s="131" t="s">
        <v>1171</v>
      </c>
      <c r="Y38" s="131" t="s">
        <v>1321</v>
      </c>
      <c r="Z38" s="131" t="s">
        <v>1321</v>
      </c>
      <c r="AA38" s="131" t="s">
        <v>1321</v>
      </c>
      <c r="AB38" s="127"/>
      <c r="AC38" s="127"/>
      <c r="AD38" s="131" t="s">
        <v>1172</v>
      </c>
      <c r="AE38" s="131" t="s">
        <v>1172</v>
      </c>
      <c r="AF38" s="131"/>
      <c r="AG38" s="131"/>
      <c r="AH38" s="131"/>
      <c r="AI38" s="133"/>
    </row>
    <row r="39" spans="1:35 16363:16363" s="48" customFormat="1" ht="16.5" customHeight="1" x14ac:dyDescent="0.25">
      <c r="A39" s="67" t="s">
        <v>368</v>
      </c>
      <c r="B39" s="43"/>
      <c r="C39" s="9"/>
      <c r="D39" s="45"/>
      <c r="E39" s="389" t="s">
        <v>1257</v>
      </c>
      <c r="F39" s="389" t="s">
        <v>1257</v>
      </c>
      <c r="G39" s="389" t="s">
        <v>1257</v>
      </c>
      <c r="H39" s="123"/>
      <c r="I39" s="9"/>
      <c r="J39" s="389" t="s">
        <v>1257</v>
      </c>
      <c r="K39" s="389" t="s">
        <v>1257</v>
      </c>
      <c r="L39" s="389" t="s">
        <v>1257</v>
      </c>
      <c r="M39" s="389" t="s">
        <v>1257</v>
      </c>
      <c r="N39" s="45"/>
      <c r="O39" s="9"/>
      <c r="P39" s="45"/>
      <c r="Q39" s="45"/>
      <c r="R39" s="45"/>
      <c r="S39" s="45"/>
      <c r="T39" s="49"/>
      <c r="U39" s="49"/>
      <c r="V39" s="9"/>
      <c r="W39" s="389" t="s">
        <v>1257</v>
      </c>
      <c r="X39" s="389" t="s">
        <v>1257</v>
      </c>
      <c r="Y39" s="389" t="s">
        <v>1257</v>
      </c>
      <c r="Z39" s="389" t="s">
        <v>1257</v>
      </c>
      <c r="AA39" s="389" t="s">
        <v>1257</v>
      </c>
      <c r="AB39" s="9"/>
      <c r="AC39" s="9"/>
      <c r="AD39" s="45"/>
      <c r="AE39" s="45"/>
      <c r="AF39" s="49"/>
      <c r="AG39" s="49"/>
      <c r="AH39" s="49"/>
      <c r="AI39" s="100"/>
    </row>
    <row r="40" spans="1:35 16363:16363" s="50" customFormat="1" ht="16.5" customHeight="1" x14ac:dyDescent="0.25">
      <c r="A40" s="67" t="s">
        <v>8</v>
      </c>
      <c r="B40" s="42"/>
      <c r="C40" s="9"/>
      <c r="D40" s="45"/>
      <c r="E40" s="45" t="s">
        <v>1258</v>
      </c>
      <c r="F40" s="45" t="s">
        <v>1258</v>
      </c>
      <c r="G40" s="45" t="s">
        <v>1258</v>
      </c>
      <c r="H40" s="123"/>
      <c r="I40" s="9"/>
      <c r="J40" s="45" t="s">
        <v>1258</v>
      </c>
      <c r="K40" s="45" t="s">
        <v>1258</v>
      </c>
      <c r="L40" s="45" t="s">
        <v>1258</v>
      </c>
      <c r="M40" s="45" t="s">
        <v>1258</v>
      </c>
      <c r="N40" s="49"/>
      <c r="O40" s="9"/>
      <c r="P40" s="49"/>
      <c r="Q40" s="49"/>
      <c r="R40" s="49"/>
      <c r="S40" s="49"/>
      <c r="T40" s="49"/>
      <c r="U40" s="49"/>
      <c r="V40" s="9"/>
      <c r="W40" s="45" t="s">
        <v>1298</v>
      </c>
      <c r="X40" s="45" t="s">
        <v>1298</v>
      </c>
      <c r="Y40" s="45" t="s">
        <v>1299</v>
      </c>
      <c r="Z40" s="45" t="s">
        <v>1300</v>
      </c>
      <c r="AA40" s="45" t="s">
        <v>1300</v>
      </c>
      <c r="AB40" s="9"/>
      <c r="AC40" s="9"/>
      <c r="AD40" s="45"/>
      <c r="AE40" s="45"/>
      <c r="AF40" s="49"/>
      <c r="AG40" s="49"/>
      <c r="AH40" s="49"/>
      <c r="AI40" s="100"/>
    </row>
    <row r="41" spans="1:35 16363:16363" s="50" customFormat="1" ht="16.5" customHeight="1" thickBot="1" x14ac:dyDescent="0.3">
      <c r="A41" s="68" t="s">
        <v>14</v>
      </c>
      <c r="B41" s="52"/>
      <c r="C41" s="103"/>
      <c r="D41" s="143" t="s">
        <v>485</v>
      </c>
      <c r="E41" s="143" t="s">
        <v>485</v>
      </c>
      <c r="F41" s="143" t="s">
        <v>485</v>
      </c>
      <c r="G41" s="143" t="s">
        <v>485</v>
      </c>
      <c r="H41" s="124"/>
      <c r="I41" s="103"/>
      <c r="J41" s="143" t="s">
        <v>485</v>
      </c>
      <c r="K41" s="143" t="s">
        <v>485</v>
      </c>
      <c r="L41" s="143" t="s">
        <v>485</v>
      </c>
      <c r="M41" s="143" t="s">
        <v>485</v>
      </c>
      <c r="N41" s="102"/>
      <c r="O41" s="103"/>
      <c r="P41" s="152"/>
      <c r="Q41" s="152"/>
      <c r="R41" s="104"/>
      <c r="S41" s="104"/>
      <c r="T41" s="49"/>
      <c r="U41" s="49"/>
      <c r="V41" s="103"/>
      <c r="W41" s="143" t="s">
        <v>486</v>
      </c>
      <c r="X41" s="143" t="s">
        <v>486</v>
      </c>
      <c r="Y41" s="143" t="s">
        <v>486</v>
      </c>
      <c r="Z41" s="143" t="s">
        <v>486</v>
      </c>
      <c r="AA41" s="143" t="s">
        <v>486</v>
      </c>
      <c r="AB41" s="103"/>
      <c r="AC41" s="103"/>
      <c r="AD41" s="143" t="s">
        <v>485</v>
      </c>
      <c r="AE41" s="143" t="s">
        <v>485</v>
      </c>
      <c r="AF41" s="102"/>
      <c r="AG41" s="102"/>
      <c r="AH41" s="102"/>
      <c r="AI41" s="105"/>
    </row>
    <row r="42" spans="1:35 16363:16363" ht="16.5" customHeight="1" x14ac:dyDescent="0.25">
      <c r="A42" s="520" t="s">
        <v>483</v>
      </c>
      <c r="B42" s="85" t="s">
        <v>4</v>
      </c>
      <c r="C42" s="106"/>
      <c r="D42" s="90" t="s">
        <v>481</v>
      </c>
      <c r="E42" s="92" t="s">
        <v>25</v>
      </c>
      <c r="F42" s="70" t="s">
        <v>543</v>
      </c>
      <c r="G42" s="179" t="s">
        <v>27</v>
      </c>
      <c r="H42" s="121"/>
      <c r="I42" s="93"/>
      <c r="J42" s="494" t="s">
        <v>28</v>
      </c>
      <c r="K42" s="494" t="s">
        <v>28</v>
      </c>
      <c r="L42" s="494" t="s">
        <v>30</v>
      </c>
      <c r="M42" s="478" t="s">
        <v>30</v>
      </c>
      <c r="N42" s="180" t="s">
        <v>30</v>
      </c>
      <c r="O42" s="93"/>
      <c r="P42" s="187" t="s">
        <v>481</v>
      </c>
      <c r="Q42" s="91" t="s">
        <v>25</v>
      </c>
      <c r="R42" s="70" t="s">
        <v>543</v>
      </c>
      <c r="S42" s="329" t="s">
        <v>27</v>
      </c>
      <c r="T42" s="478" t="s">
        <v>28</v>
      </c>
      <c r="U42" s="3"/>
      <c r="V42" s="9"/>
      <c r="W42" s="494" t="s">
        <v>28</v>
      </c>
      <c r="X42" s="478" t="s">
        <v>30</v>
      </c>
      <c r="Y42" s="478" t="s">
        <v>30</v>
      </c>
      <c r="Z42" s="70" t="s">
        <v>30</v>
      </c>
      <c r="AA42" s="95"/>
      <c r="AB42" s="93"/>
      <c r="AC42" s="93"/>
      <c r="AD42" s="107"/>
      <c r="AE42" s="107"/>
      <c r="AF42" s="107"/>
      <c r="AG42" s="107"/>
      <c r="AH42" s="107"/>
      <c r="AI42" s="109"/>
    </row>
    <row r="43" spans="1:35 16363:16363" s="41" customFormat="1" ht="16.5" customHeight="1" x14ac:dyDescent="0.25">
      <c r="A43" s="521"/>
      <c r="B43" s="38" t="s">
        <v>5</v>
      </c>
      <c r="C43" s="9"/>
      <c r="D43" s="3">
        <v>25</v>
      </c>
      <c r="E43" s="3">
        <v>25</v>
      </c>
      <c r="F43" s="3">
        <v>25</v>
      </c>
      <c r="G43" s="3">
        <v>25</v>
      </c>
      <c r="H43" s="122"/>
      <c r="I43" s="34"/>
      <c r="J43" s="479"/>
      <c r="K43" s="495"/>
      <c r="L43" s="495"/>
      <c r="M43" s="479"/>
      <c r="N43" s="3">
        <v>25</v>
      </c>
      <c r="O43" s="34"/>
      <c r="P43" s="3">
        <v>30</v>
      </c>
      <c r="Q43" s="3">
        <v>30</v>
      </c>
      <c r="R43" s="3">
        <v>30</v>
      </c>
      <c r="S43" s="3">
        <v>30</v>
      </c>
      <c r="T43" s="479"/>
      <c r="U43" s="3"/>
      <c r="V43" s="9"/>
      <c r="W43" s="495"/>
      <c r="X43" s="479"/>
      <c r="Y43" s="479"/>
      <c r="Z43" s="3">
        <v>30</v>
      </c>
      <c r="AA43" s="3"/>
      <c r="AB43" s="34"/>
      <c r="AC43" s="34"/>
      <c r="AD43" s="49"/>
      <c r="AE43" s="49"/>
      <c r="AF43" s="49"/>
      <c r="AG43" s="49"/>
      <c r="AH43" s="49"/>
      <c r="AI43" s="100"/>
    </row>
    <row r="44" spans="1:35 16363:16363" s="41" customFormat="1" ht="16.5" customHeight="1" x14ac:dyDescent="0.25">
      <c r="A44" s="521"/>
      <c r="B44" s="42" t="s">
        <v>6</v>
      </c>
      <c r="C44" s="9"/>
      <c r="D44" s="33" t="s">
        <v>476</v>
      </c>
      <c r="E44" s="70" t="s">
        <v>542</v>
      </c>
      <c r="F44" s="70" t="s">
        <v>27</v>
      </c>
      <c r="G44" s="149" t="s">
        <v>546</v>
      </c>
      <c r="H44" s="122"/>
      <c r="I44" s="34"/>
      <c r="J44" s="480"/>
      <c r="K44" s="496"/>
      <c r="L44" s="496"/>
      <c r="M44" s="480"/>
      <c r="N44" s="3"/>
      <c r="O44" s="34"/>
      <c r="P44" s="186" t="s">
        <v>476</v>
      </c>
      <c r="Q44" s="70" t="s">
        <v>542</v>
      </c>
      <c r="R44" s="70" t="s">
        <v>27</v>
      </c>
      <c r="S44" s="149" t="s">
        <v>546</v>
      </c>
      <c r="T44" s="480"/>
      <c r="U44" s="3"/>
      <c r="V44" s="9"/>
      <c r="W44" s="496"/>
      <c r="X44" s="480"/>
      <c r="Y44" s="480"/>
      <c r="Z44" s="175" t="s">
        <v>478</v>
      </c>
      <c r="AA44" s="36"/>
      <c r="AB44" s="34"/>
      <c r="AC44" s="34"/>
      <c r="AD44" s="49"/>
      <c r="AE44" s="49"/>
      <c r="AF44" s="49"/>
      <c r="AG44" s="49"/>
      <c r="AH44" s="49"/>
      <c r="AI44" s="100"/>
    </row>
    <row r="45" spans="1:35 16363:16363" s="41" customFormat="1" ht="16.5" customHeight="1" x14ac:dyDescent="0.25">
      <c r="A45" s="521"/>
      <c r="B45" s="38" t="s">
        <v>5</v>
      </c>
      <c r="C45" s="9"/>
      <c r="D45" s="3">
        <v>25</v>
      </c>
      <c r="E45" s="3">
        <v>25</v>
      </c>
      <c r="F45" s="3">
        <v>25</v>
      </c>
      <c r="G45" s="3">
        <v>20</v>
      </c>
      <c r="H45" s="123"/>
      <c r="I45" s="9"/>
      <c r="J45" s="3">
        <v>25</v>
      </c>
      <c r="K45" s="3">
        <v>25</v>
      </c>
      <c r="L45" s="3">
        <v>25</v>
      </c>
      <c r="M45" s="3">
        <v>25</v>
      </c>
      <c r="N45" s="3"/>
      <c r="O45" s="9"/>
      <c r="P45" s="3">
        <v>30</v>
      </c>
      <c r="Q45" s="3">
        <v>30</v>
      </c>
      <c r="R45" s="3">
        <v>30</v>
      </c>
      <c r="S45" s="3">
        <v>30</v>
      </c>
      <c r="T45" s="3">
        <v>30</v>
      </c>
      <c r="U45" s="3"/>
      <c r="V45" s="9"/>
      <c r="W45" s="3">
        <v>30</v>
      </c>
      <c r="X45" s="3">
        <v>30</v>
      </c>
      <c r="Y45" s="3">
        <v>30</v>
      </c>
      <c r="Z45" s="3">
        <v>30</v>
      </c>
      <c r="AA45" s="39"/>
      <c r="AB45" s="9"/>
      <c r="AC45" s="9"/>
      <c r="AD45" s="49"/>
      <c r="AE45" s="49"/>
      <c r="AF45" s="49"/>
      <c r="AG45" s="49"/>
      <c r="AH45" s="49"/>
      <c r="AI45" s="100"/>
      <c r="XEI45" s="3"/>
    </row>
    <row r="46" spans="1:35 16363:16363" s="51" customFormat="1" ht="16.5" customHeight="1" x14ac:dyDescent="0.25">
      <c r="A46" s="521"/>
      <c r="B46" s="80" t="s">
        <v>9</v>
      </c>
      <c r="C46" s="74"/>
      <c r="D46" s="131" t="s">
        <v>1259</v>
      </c>
      <c r="E46" s="131" t="s">
        <v>1259</v>
      </c>
      <c r="F46" s="131" t="s">
        <v>1259</v>
      </c>
      <c r="G46" s="131" t="s">
        <v>1259</v>
      </c>
      <c r="H46" s="123"/>
      <c r="I46" s="9"/>
      <c r="J46" s="131" t="s">
        <v>1262</v>
      </c>
      <c r="K46" s="131" t="s">
        <v>1262</v>
      </c>
      <c r="L46" s="131" t="s">
        <v>1259</v>
      </c>
      <c r="M46" s="131" t="s">
        <v>1259</v>
      </c>
      <c r="N46" s="131" t="s">
        <v>1259</v>
      </c>
      <c r="O46" s="46"/>
      <c r="P46" s="131" t="s">
        <v>527</v>
      </c>
      <c r="Q46" s="131" t="s">
        <v>527</v>
      </c>
      <c r="R46" s="131" t="s">
        <v>527</v>
      </c>
      <c r="S46" s="131" t="s">
        <v>527</v>
      </c>
      <c r="T46" s="131" t="s">
        <v>527</v>
      </c>
      <c r="U46" s="3"/>
      <c r="V46" s="9"/>
      <c r="W46" s="131" t="s">
        <v>527</v>
      </c>
      <c r="X46" s="131" t="s">
        <v>528</v>
      </c>
      <c r="Y46" s="131" t="s">
        <v>528</v>
      </c>
      <c r="Z46" s="131" t="s">
        <v>528</v>
      </c>
      <c r="AA46" s="49"/>
      <c r="AB46" s="9"/>
      <c r="AC46" s="9"/>
      <c r="AD46" s="49"/>
      <c r="AE46" s="49"/>
      <c r="AF46" s="49"/>
      <c r="AG46" s="49"/>
      <c r="AH46" s="49"/>
      <c r="AI46" s="100"/>
    </row>
    <row r="47" spans="1:35 16363:16363" s="50" customFormat="1" ht="16.5" customHeight="1" x14ac:dyDescent="0.25">
      <c r="A47" s="521"/>
      <c r="B47" s="81" t="s">
        <v>10</v>
      </c>
      <c r="C47" s="74"/>
      <c r="D47" s="45" t="s">
        <v>537</v>
      </c>
      <c r="E47" s="45" t="s">
        <v>537</v>
      </c>
      <c r="F47" s="45" t="s">
        <v>537</v>
      </c>
      <c r="G47" s="45" t="s">
        <v>537</v>
      </c>
      <c r="H47" s="123"/>
      <c r="I47" s="9"/>
      <c r="J47" s="45" t="s">
        <v>535</v>
      </c>
      <c r="K47" s="45" t="s">
        <v>535</v>
      </c>
      <c r="L47" s="45" t="s">
        <v>537</v>
      </c>
      <c r="M47" s="45" t="s">
        <v>537</v>
      </c>
      <c r="N47" s="45" t="s">
        <v>537</v>
      </c>
      <c r="O47" s="46"/>
      <c r="P47" s="45" t="s">
        <v>528</v>
      </c>
      <c r="Q47" s="45" t="s">
        <v>528</v>
      </c>
      <c r="R47" s="45" t="s">
        <v>528</v>
      </c>
      <c r="S47" s="45" t="s">
        <v>528</v>
      </c>
      <c r="T47" s="45" t="s">
        <v>528</v>
      </c>
      <c r="U47" s="3"/>
      <c r="V47" s="9"/>
      <c r="W47" s="45" t="s">
        <v>528</v>
      </c>
      <c r="X47" s="45" t="s">
        <v>527</v>
      </c>
      <c r="Y47" s="45" t="s">
        <v>527</v>
      </c>
      <c r="Z47" s="45" t="s">
        <v>527</v>
      </c>
      <c r="AA47" s="49"/>
      <c r="AB47" s="9"/>
      <c r="AC47" s="9"/>
      <c r="AD47" s="49"/>
      <c r="AE47" s="49"/>
      <c r="AF47" s="49"/>
      <c r="AG47" s="49"/>
      <c r="AH47" s="49"/>
      <c r="AI47" s="100"/>
    </row>
    <row r="48" spans="1:35 16363:16363" s="50" customFormat="1" ht="16.5" customHeight="1" x14ac:dyDescent="0.25">
      <c r="A48" s="521"/>
      <c r="B48" s="81" t="s">
        <v>11</v>
      </c>
      <c r="C48" s="74"/>
      <c r="D48" s="45" t="s">
        <v>539</v>
      </c>
      <c r="E48" s="45" t="s">
        <v>539</v>
      </c>
      <c r="F48" s="45" t="s">
        <v>539</v>
      </c>
      <c r="G48" s="45" t="s">
        <v>539</v>
      </c>
      <c r="H48" s="123"/>
      <c r="I48" s="9"/>
      <c r="J48" s="45" t="s">
        <v>539</v>
      </c>
      <c r="K48" s="45" t="s">
        <v>539</v>
      </c>
      <c r="L48" s="45" t="s">
        <v>539</v>
      </c>
      <c r="M48" s="45" t="s">
        <v>539</v>
      </c>
      <c r="N48" s="45" t="s">
        <v>539</v>
      </c>
      <c r="O48" s="46"/>
      <c r="P48" s="45" t="s">
        <v>529</v>
      </c>
      <c r="Q48" s="45" t="s">
        <v>529</v>
      </c>
      <c r="R48" s="45" t="s">
        <v>529</v>
      </c>
      <c r="S48" s="45" t="s">
        <v>529</v>
      </c>
      <c r="T48" s="45" t="s">
        <v>529</v>
      </c>
      <c r="U48" s="3"/>
      <c r="V48" s="9"/>
      <c r="W48" s="45" t="s">
        <v>529</v>
      </c>
      <c r="X48" s="45" t="s">
        <v>529</v>
      </c>
      <c r="Y48" s="45" t="s">
        <v>529</v>
      </c>
      <c r="Z48" s="45" t="s">
        <v>529</v>
      </c>
      <c r="AA48" s="49"/>
      <c r="AB48" s="9"/>
      <c r="AC48" s="9"/>
      <c r="AD48" s="49"/>
      <c r="AE48" s="49"/>
      <c r="AF48" s="49"/>
      <c r="AG48" s="49"/>
      <c r="AH48" s="49"/>
      <c r="AI48" s="100"/>
    </row>
    <row r="49" spans="1:35" s="50" customFormat="1" ht="16.5" customHeight="1" x14ac:dyDescent="0.25">
      <c r="A49" s="521"/>
      <c r="B49" s="81" t="s">
        <v>480</v>
      </c>
      <c r="C49" s="74"/>
      <c r="D49" s="45" t="s">
        <v>538</v>
      </c>
      <c r="E49" s="45" t="s">
        <v>538</v>
      </c>
      <c r="F49" s="45" t="s">
        <v>538</v>
      </c>
      <c r="G49" s="45" t="s">
        <v>538</v>
      </c>
      <c r="H49" s="123"/>
      <c r="I49" s="9"/>
      <c r="J49" s="45" t="s">
        <v>538</v>
      </c>
      <c r="K49" s="45" t="s">
        <v>538</v>
      </c>
      <c r="L49" s="45" t="s">
        <v>538</v>
      </c>
      <c r="M49" s="45" t="s">
        <v>538</v>
      </c>
      <c r="N49" s="45" t="s">
        <v>538</v>
      </c>
      <c r="O49" s="46"/>
      <c r="P49" s="45" t="s">
        <v>530</v>
      </c>
      <c r="Q49" s="45" t="s">
        <v>530</v>
      </c>
      <c r="R49" s="45" t="s">
        <v>530</v>
      </c>
      <c r="S49" s="45" t="s">
        <v>530</v>
      </c>
      <c r="T49" s="45" t="s">
        <v>530</v>
      </c>
      <c r="U49" s="3"/>
      <c r="V49" s="9"/>
      <c r="W49" s="45" t="s">
        <v>530</v>
      </c>
      <c r="X49" s="45" t="s">
        <v>530</v>
      </c>
      <c r="Y49" s="45" t="s">
        <v>530</v>
      </c>
      <c r="Z49" s="45" t="s">
        <v>530</v>
      </c>
      <c r="AA49" s="49"/>
      <c r="AB49" s="9"/>
      <c r="AC49" s="9"/>
      <c r="AD49" s="49"/>
      <c r="AE49" s="49"/>
      <c r="AF49" s="49"/>
      <c r="AG49" s="49"/>
      <c r="AH49" s="49"/>
      <c r="AI49" s="100"/>
    </row>
    <row r="50" spans="1:35" s="51" customFormat="1" ht="16.5" customHeight="1" x14ac:dyDescent="0.25">
      <c r="A50" s="521"/>
      <c r="B50" s="80" t="s">
        <v>9</v>
      </c>
      <c r="C50" s="74"/>
      <c r="D50" s="131" t="s">
        <v>1259</v>
      </c>
      <c r="E50" s="131" t="s">
        <v>1259</v>
      </c>
      <c r="F50" s="131" t="s">
        <v>1259</v>
      </c>
      <c r="G50" s="131" t="s">
        <v>518</v>
      </c>
      <c r="H50" s="123"/>
      <c r="I50" s="9"/>
      <c r="J50" s="484"/>
      <c r="K50" s="484"/>
      <c r="L50" s="484"/>
      <c r="M50" s="439"/>
      <c r="N50" s="131"/>
      <c r="O50" s="46"/>
      <c r="P50" s="131" t="s">
        <v>527</v>
      </c>
      <c r="Q50" s="131" t="s">
        <v>527</v>
      </c>
      <c r="R50" s="131" t="s">
        <v>527</v>
      </c>
      <c r="S50" s="131" t="s">
        <v>518</v>
      </c>
      <c r="T50" s="484"/>
      <c r="U50" s="3"/>
      <c r="V50" s="9"/>
      <c r="W50" s="503"/>
      <c r="X50" s="503"/>
      <c r="Y50" s="503"/>
      <c r="Z50" s="131" t="s">
        <v>487</v>
      </c>
      <c r="AA50" s="49"/>
      <c r="AB50" s="9"/>
      <c r="AC50" s="9"/>
      <c r="AD50" s="49"/>
      <c r="AE50" s="49"/>
      <c r="AF50" s="49"/>
      <c r="AG50" s="49"/>
      <c r="AH50" s="49"/>
      <c r="AI50" s="100"/>
    </row>
    <row r="51" spans="1:35" s="50" customFormat="1" ht="16.5" customHeight="1" x14ac:dyDescent="0.25">
      <c r="A51" s="521"/>
      <c r="B51" s="81" t="s">
        <v>10</v>
      </c>
      <c r="C51" s="74"/>
      <c r="D51" s="45" t="s">
        <v>537</v>
      </c>
      <c r="E51" s="45" t="s">
        <v>537</v>
      </c>
      <c r="F51" s="45" t="s">
        <v>537</v>
      </c>
      <c r="G51" s="45" t="s">
        <v>494</v>
      </c>
      <c r="H51" s="123"/>
      <c r="I51" s="9"/>
      <c r="J51" s="485"/>
      <c r="K51" s="485"/>
      <c r="L51" s="485"/>
      <c r="M51" s="436"/>
      <c r="N51" s="45"/>
      <c r="O51" s="46"/>
      <c r="P51" s="45" t="s">
        <v>528</v>
      </c>
      <c r="Q51" s="45" t="s">
        <v>528</v>
      </c>
      <c r="R51" s="45" t="s">
        <v>528</v>
      </c>
      <c r="S51" s="45" t="s">
        <v>494</v>
      </c>
      <c r="T51" s="485"/>
      <c r="U51" s="3"/>
      <c r="V51" s="9"/>
      <c r="W51" s="504"/>
      <c r="X51" s="504"/>
      <c r="Y51" s="504"/>
      <c r="Z51" s="45"/>
      <c r="AA51" s="49"/>
      <c r="AB51" s="9"/>
      <c r="AC51" s="9"/>
      <c r="AD51" s="49"/>
      <c r="AE51" s="49"/>
      <c r="AF51" s="49"/>
      <c r="AG51" s="49"/>
      <c r="AH51" s="49"/>
      <c r="AI51" s="100"/>
    </row>
    <row r="52" spans="1:35" s="50" customFormat="1" ht="16.5" customHeight="1" x14ac:dyDescent="0.25">
      <c r="A52" s="521"/>
      <c r="B52" s="81" t="s">
        <v>11</v>
      </c>
      <c r="C52" s="74"/>
      <c r="D52" s="45" t="s">
        <v>539</v>
      </c>
      <c r="E52" s="45" t="s">
        <v>539</v>
      </c>
      <c r="F52" s="45" t="s">
        <v>539</v>
      </c>
      <c r="G52" s="45" t="s">
        <v>522</v>
      </c>
      <c r="H52" s="123"/>
      <c r="I52" s="9"/>
      <c r="J52" s="485"/>
      <c r="K52" s="485"/>
      <c r="L52" s="485"/>
      <c r="M52" s="436"/>
      <c r="N52" s="45"/>
      <c r="O52" s="46"/>
      <c r="P52" s="45" t="s">
        <v>529</v>
      </c>
      <c r="Q52" s="45" t="s">
        <v>529</v>
      </c>
      <c r="R52" s="45" t="s">
        <v>529</v>
      </c>
      <c r="S52" s="45" t="s">
        <v>522</v>
      </c>
      <c r="T52" s="485"/>
      <c r="U52" s="3"/>
      <c r="V52" s="9"/>
      <c r="W52" s="504"/>
      <c r="X52" s="504"/>
      <c r="Y52" s="504"/>
      <c r="Z52" s="45"/>
      <c r="AA52" s="49"/>
      <c r="AB52" s="9"/>
      <c r="AC52" s="9"/>
      <c r="AD52" s="49"/>
      <c r="AE52" s="49"/>
      <c r="AF52" s="49"/>
      <c r="AG52" s="49"/>
      <c r="AH52" s="49"/>
      <c r="AI52" s="100"/>
    </row>
    <row r="53" spans="1:35" s="50" customFormat="1" ht="16.5" customHeight="1" x14ac:dyDescent="0.25">
      <c r="A53" s="522"/>
      <c r="B53" s="81" t="s">
        <v>480</v>
      </c>
      <c r="C53" s="74"/>
      <c r="D53" s="45" t="s">
        <v>538</v>
      </c>
      <c r="E53" s="45" t="s">
        <v>538</v>
      </c>
      <c r="F53" s="45" t="s">
        <v>538</v>
      </c>
      <c r="G53" s="45" t="s">
        <v>523</v>
      </c>
      <c r="H53" s="123"/>
      <c r="I53" s="9"/>
      <c r="J53" s="486"/>
      <c r="K53" s="486"/>
      <c r="L53" s="486"/>
      <c r="M53" s="437"/>
      <c r="N53" s="45"/>
      <c r="O53" s="46"/>
      <c r="P53" s="45" t="s">
        <v>530</v>
      </c>
      <c r="Q53" s="45" t="s">
        <v>530</v>
      </c>
      <c r="R53" s="45" t="s">
        <v>530</v>
      </c>
      <c r="S53" s="45" t="s">
        <v>523</v>
      </c>
      <c r="T53" s="486"/>
      <c r="U53" s="3"/>
      <c r="V53" s="9"/>
      <c r="W53" s="505"/>
      <c r="X53" s="505"/>
      <c r="Y53" s="505"/>
      <c r="Z53" s="45"/>
      <c r="AA53" s="49"/>
      <c r="AB53" s="9"/>
      <c r="AC53" s="9"/>
      <c r="AD53" s="49"/>
      <c r="AE53" s="49"/>
      <c r="AF53" s="49"/>
      <c r="AG53" s="49"/>
      <c r="AH53" s="49"/>
      <c r="AI53" s="100"/>
    </row>
    <row r="54" spans="1:35" s="134" customFormat="1" ht="16.5" customHeight="1" x14ac:dyDescent="0.25">
      <c r="A54" s="129" t="s">
        <v>7</v>
      </c>
      <c r="B54" s="130"/>
      <c r="C54" s="138"/>
      <c r="D54" s="131" t="s">
        <v>44</v>
      </c>
      <c r="E54" s="131" t="s">
        <v>44</v>
      </c>
      <c r="F54" s="131" t="s">
        <v>44</v>
      </c>
      <c r="G54" s="131" t="s">
        <v>44</v>
      </c>
      <c r="H54" s="132"/>
      <c r="I54" s="138"/>
      <c r="J54" s="131" t="s">
        <v>1322</v>
      </c>
      <c r="K54" s="131" t="s">
        <v>1322</v>
      </c>
      <c r="L54" s="131" t="s">
        <v>1322</v>
      </c>
      <c r="M54" s="131" t="s">
        <v>1322</v>
      </c>
      <c r="N54" s="131" t="s">
        <v>1322</v>
      </c>
      <c r="O54" s="138"/>
      <c r="P54" s="126" t="s">
        <v>1321</v>
      </c>
      <c r="Q54" s="126" t="s">
        <v>1321</v>
      </c>
      <c r="R54" s="126" t="s">
        <v>1321</v>
      </c>
      <c r="S54" s="126" t="s">
        <v>1321</v>
      </c>
      <c r="T54" s="126" t="s">
        <v>1321</v>
      </c>
      <c r="U54" s="126"/>
      <c r="V54" s="9"/>
      <c r="W54" s="126" t="s">
        <v>1322</v>
      </c>
      <c r="X54" s="126" t="s">
        <v>1322</v>
      </c>
      <c r="Y54" s="126" t="s">
        <v>1322</v>
      </c>
      <c r="Z54" s="126" t="s">
        <v>1322</v>
      </c>
      <c r="AA54" s="131"/>
      <c r="AB54" s="138"/>
      <c r="AC54" s="138"/>
      <c r="AD54" s="131"/>
      <c r="AE54" s="139"/>
      <c r="AF54" s="139"/>
      <c r="AG54" s="139"/>
      <c r="AH54" s="139"/>
      <c r="AI54" s="133"/>
    </row>
    <row r="55" spans="1:35" s="48" customFormat="1" ht="16.5" customHeight="1" x14ac:dyDescent="0.25">
      <c r="A55" s="67" t="s">
        <v>368</v>
      </c>
      <c r="B55" s="43"/>
      <c r="C55" s="9"/>
      <c r="D55" s="45"/>
      <c r="E55" s="390" t="s">
        <v>1260</v>
      </c>
      <c r="F55" s="390" t="s">
        <v>1260</v>
      </c>
      <c r="G55" s="390" t="s">
        <v>1260</v>
      </c>
      <c r="H55" s="123"/>
      <c r="I55" s="9"/>
      <c r="J55" s="390" t="s">
        <v>1260</v>
      </c>
      <c r="K55" s="390" t="s">
        <v>1260</v>
      </c>
      <c r="L55" s="390" t="s">
        <v>1260</v>
      </c>
      <c r="M55" s="390" t="s">
        <v>1260</v>
      </c>
      <c r="N55" s="390" t="s">
        <v>1260</v>
      </c>
      <c r="O55" s="9"/>
      <c r="P55" s="45"/>
      <c r="Q55" s="397" t="s">
        <v>1293</v>
      </c>
      <c r="R55" s="397" t="s">
        <v>1293</v>
      </c>
      <c r="S55" s="391" t="s">
        <v>1294</v>
      </c>
      <c r="T55" s="397" t="s">
        <v>1293</v>
      </c>
      <c r="U55" s="397"/>
      <c r="V55" s="9"/>
      <c r="W55" s="397" t="s">
        <v>1293</v>
      </c>
      <c r="X55" s="397" t="s">
        <v>1293</v>
      </c>
      <c r="Y55" s="397" t="s">
        <v>1293</v>
      </c>
      <c r="Z55" s="397" t="s">
        <v>1293</v>
      </c>
      <c r="AA55" s="45"/>
      <c r="AB55" s="9"/>
      <c r="AC55" s="9"/>
      <c r="AD55" s="45"/>
      <c r="AE55" s="49"/>
      <c r="AF55" s="49"/>
      <c r="AG55" s="49"/>
      <c r="AH55" s="49"/>
      <c r="AI55" s="100"/>
    </row>
    <row r="56" spans="1:35" s="50" customFormat="1" ht="16.5" customHeight="1" x14ac:dyDescent="0.25">
      <c r="A56" s="67" t="s">
        <v>8</v>
      </c>
      <c r="B56" s="42"/>
      <c r="C56" s="9"/>
      <c r="D56" s="45"/>
      <c r="E56" s="45" t="s">
        <v>1261</v>
      </c>
      <c r="F56" s="45" t="s">
        <v>1261</v>
      </c>
      <c r="G56" s="45" t="s">
        <v>1261</v>
      </c>
      <c r="H56" s="123"/>
      <c r="I56" s="9"/>
      <c r="J56" s="45" t="s">
        <v>1261</v>
      </c>
      <c r="K56" s="45" t="s">
        <v>1261</v>
      </c>
      <c r="L56" s="45" t="s">
        <v>1261</v>
      </c>
      <c r="M56" s="45" t="s">
        <v>1261</v>
      </c>
      <c r="N56" s="45" t="s">
        <v>1261</v>
      </c>
      <c r="O56" s="9"/>
      <c r="P56" s="45"/>
      <c r="Q56" s="45" t="s">
        <v>1295</v>
      </c>
      <c r="R56" s="45" t="s">
        <v>1295</v>
      </c>
      <c r="S56" s="45" t="s">
        <v>1296</v>
      </c>
      <c r="T56" s="45" t="s">
        <v>1295</v>
      </c>
      <c r="U56" s="45"/>
      <c r="V56" s="9"/>
      <c r="W56" s="45" t="s">
        <v>1295</v>
      </c>
      <c r="X56" s="45" t="s">
        <v>1295</v>
      </c>
      <c r="Y56" s="45" t="s">
        <v>1295</v>
      </c>
      <c r="Z56" s="45" t="s">
        <v>1295</v>
      </c>
      <c r="AA56" s="49"/>
      <c r="AB56" s="9"/>
      <c r="AC56" s="9"/>
      <c r="AD56" s="1"/>
      <c r="AE56" s="1"/>
      <c r="AF56" s="1"/>
      <c r="AG56" s="1"/>
      <c r="AH56" s="1"/>
      <c r="AI56" s="111"/>
    </row>
    <row r="57" spans="1:35" s="50" customFormat="1" ht="16.5" customHeight="1" thickBot="1" x14ac:dyDescent="0.3">
      <c r="A57" s="69" t="s">
        <v>14</v>
      </c>
      <c r="B57" s="52"/>
      <c r="C57" s="103"/>
      <c r="D57" s="143" t="s">
        <v>486</v>
      </c>
      <c r="E57" s="143" t="s">
        <v>486</v>
      </c>
      <c r="F57" s="143" t="s">
        <v>486</v>
      </c>
      <c r="G57" s="143" t="s">
        <v>486</v>
      </c>
      <c r="H57" s="124"/>
      <c r="I57" s="103"/>
      <c r="J57" s="143" t="s">
        <v>486</v>
      </c>
      <c r="K57" s="143" t="s">
        <v>486</v>
      </c>
      <c r="L57" s="147" t="s">
        <v>486</v>
      </c>
      <c r="M57" s="143" t="s">
        <v>486</v>
      </c>
      <c r="N57" s="143" t="s">
        <v>486</v>
      </c>
      <c r="O57" s="103"/>
      <c r="P57" s="143" t="s">
        <v>485</v>
      </c>
      <c r="Q57" s="143" t="s">
        <v>485</v>
      </c>
      <c r="R57" s="143" t="s">
        <v>485</v>
      </c>
      <c r="S57" s="143" t="s">
        <v>485</v>
      </c>
      <c r="T57" s="143" t="s">
        <v>485</v>
      </c>
      <c r="U57" s="143"/>
      <c r="V57" s="9"/>
      <c r="W57" s="143" t="s">
        <v>487</v>
      </c>
      <c r="X57" s="143" t="s">
        <v>487</v>
      </c>
      <c r="Y57" s="143" t="s">
        <v>487</v>
      </c>
      <c r="Z57" s="143" t="s">
        <v>487</v>
      </c>
      <c r="AA57" s="143"/>
      <c r="AB57" s="103"/>
      <c r="AC57" s="103"/>
      <c r="AD57" s="104"/>
      <c r="AE57" s="104"/>
      <c r="AF57" s="104"/>
      <c r="AG57" s="104"/>
      <c r="AH57" s="104"/>
      <c r="AI57" s="105"/>
    </row>
    <row r="58" spans="1:35" ht="16.5" customHeight="1" x14ac:dyDescent="0.25">
      <c r="A58" s="520" t="s">
        <v>483</v>
      </c>
      <c r="B58" s="85" t="s">
        <v>4</v>
      </c>
      <c r="C58" s="106"/>
      <c r="D58" s="431" t="s">
        <v>476</v>
      </c>
      <c r="E58" s="146" t="s">
        <v>377</v>
      </c>
      <c r="F58" s="58" t="s">
        <v>376</v>
      </c>
      <c r="G58" s="59"/>
      <c r="H58" s="121"/>
      <c r="I58" s="93"/>
      <c r="J58" s="431" t="s">
        <v>482</v>
      </c>
      <c r="K58" s="112" t="s">
        <v>381</v>
      </c>
      <c r="L58" s="512" t="s">
        <v>384</v>
      </c>
      <c r="M58" s="151" t="s">
        <v>386</v>
      </c>
      <c r="N58" s="515" t="s">
        <v>397</v>
      </c>
      <c r="O58" s="93"/>
      <c r="P58" s="94"/>
      <c r="Q58" s="500" t="s">
        <v>22</v>
      </c>
      <c r="R58" s="500" t="s">
        <v>22</v>
      </c>
      <c r="S58" s="167"/>
      <c r="T58" s="167"/>
      <c r="U58" s="167"/>
      <c r="V58" s="9"/>
      <c r="W58" s="167"/>
      <c r="X58" s="167"/>
      <c r="Y58" s="167"/>
      <c r="Z58" s="167"/>
      <c r="AA58" s="114"/>
      <c r="AB58" s="93"/>
      <c r="AC58" s="93"/>
      <c r="AD58" s="113"/>
      <c r="AE58" s="113"/>
      <c r="AF58" s="113"/>
      <c r="AG58" s="113"/>
      <c r="AH58" s="113"/>
      <c r="AI58" s="109"/>
    </row>
    <row r="59" spans="1:35" s="41" customFormat="1" ht="16.5" customHeight="1" x14ac:dyDescent="0.25">
      <c r="A59" s="521"/>
      <c r="B59" s="38" t="s">
        <v>5</v>
      </c>
      <c r="C59" s="9"/>
      <c r="D59" s="3">
        <v>34</v>
      </c>
      <c r="E59" s="3">
        <v>32</v>
      </c>
      <c r="F59" s="3">
        <v>2</v>
      </c>
      <c r="G59" s="3"/>
      <c r="H59" s="122"/>
      <c r="I59" s="34"/>
      <c r="J59" s="3">
        <v>21</v>
      </c>
      <c r="K59" s="71">
        <v>23</v>
      </c>
      <c r="L59" s="513"/>
      <c r="M59" s="71">
        <v>29</v>
      </c>
      <c r="N59" s="518"/>
      <c r="O59" s="34"/>
      <c r="P59" s="35"/>
      <c r="Q59" s="501"/>
      <c r="R59" s="501"/>
      <c r="S59" s="35"/>
      <c r="T59" s="35"/>
      <c r="U59" s="35"/>
      <c r="V59" s="9"/>
      <c r="W59" s="35"/>
      <c r="X59" s="35"/>
      <c r="Y59" s="35"/>
      <c r="Z59" s="35"/>
      <c r="AA59" s="35"/>
      <c r="AB59" s="34"/>
      <c r="AC59" s="34"/>
      <c r="AD59" s="1"/>
      <c r="AE59" s="1"/>
      <c r="AF59" s="1"/>
      <c r="AG59" s="1"/>
      <c r="AH59" s="1"/>
      <c r="AI59" s="100"/>
    </row>
    <row r="60" spans="1:35" s="41" customFormat="1" ht="16.5" customHeight="1" x14ac:dyDescent="0.25">
      <c r="A60" s="521"/>
      <c r="B60" s="42" t="s">
        <v>6</v>
      </c>
      <c r="C60" s="9"/>
      <c r="D60" s="58" t="s">
        <v>32</v>
      </c>
      <c r="E60" s="58" t="s">
        <v>379</v>
      </c>
      <c r="F60" s="58" t="s">
        <v>378</v>
      </c>
      <c r="G60" s="59"/>
      <c r="H60" s="122"/>
      <c r="I60" s="34"/>
      <c r="J60" s="58" t="s">
        <v>32</v>
      </c>
      <c r="K60" s="58" t="s">
        <v>382</v>
      </c>
      <c r="L60" s="514"/>
      <c r="M60" s="53" t="s">
        <v>478</v>
      </c>
      <c r="N60" s="519"/>
      <c r="O60" s="34"/>
      <c r="P60" s="35"/>
      <c r="Q60" s="502"/>
      <c r="R60" s="502"/>
      <c r="S60" s="35"/>
      <c r="T60" s="35"/>
      <c r="U60" s="35"/>
      <c r="V60" s="9"/>
      <c r="W60" s="35"/>
      <c r="X60" s="35"/>
      <c r="Y60" s="35"/>
      <c r="Z60" s="35"/>
      <c r="AA60" s="35"/>
      <c r="AB60" s="34"/>
      <c r="AC60" s="34"/>
      <c r="AD60" s="1"/>
      <c r="AE60" s="1"/>
      <c r="AF60" s="1"/>
      <c r="AG60" s="1"/>
      <c r="AH60" s="1"/>
      <c r="AI60" s="100"/>
    </row>
    <row r="61" spans="1:35" s="41" customFormat="1" ht="16.5" customHeight="1" x14ac:dyDescent="0.25">
      <c r="A61" s="521"/>
      <c r="B61" s="38" t="s">
        <v>5</v>
      </c>
      <c r="C61" s="9"/>
      <c r="D61" s="3">
        <v>30</v>
      </c>
      <c r="E61" s="3">
        <v>30</v>
      </c>
      <c r="F61" s="3">
        <v>4</v>
      </c>
      <c r="G61" s="3"/>
      <c r="H61" s="123"/>
      <c r="I61" s="9"/>
      <c r="J61" s="3">
        <v>21</v>
      </c>
      <c r="K61" s="71">
        <v>4</v>
      </c>
      <c r="L61" s="71">
        <v>28</v>
      </c>
      <c r="M61" s="71">
        <v>25</v>
      </c>
      <c r="N61" s="3">
        <v>25</v>
      </c>
      <c r="O61" s="9"/>
      <c r="P61" s="3"/>
      <c r="Q61" s="39">
        <v>7</v>
      </c>
      <c r="R61" s="39">
        <v>7</v>
      </c>
      <c r="S61" s="35"/>
      <c r="T61" s="35"/>
      <c r="U61" s="35"/>
      <c r="V61" s="9"/>
      <c r="W61" s="35"/>
      <c r="X61" s="35"/>
      <c r="Y61" s="35"/>
      <c r="Z61" s="35"/>
      <c r="AA61" s="35"/>
      <c r="AB61" s="9"/>
      <c r="AC61" s="9"/>
      <c r="AD61" s="1"/>
      <c r="AE61" s="1"/>
      <c r="AF61" s="1"/>
      <c r="AG61" s="1"/>
      <c r="AH61" s="1"/>
      <c r="AI61" s="100"/>
    </row>
    <row r="62" spans="1:35" s="51" customFormat="1" ht="16.5" customHeight="1" x14ac:dyDescent="0.25">
      <c r="A62" s="521"/>
      <c r="B62" s="80" t="s">
        <v>9</v>
      </c>
      <c r="C62" s="74"/>
      <c r="D62" s="131" t="s">
        <v>505</v>
      </c>
      <c r="E62" s="131" t="s">
        <v>505</v>
      </c>
      <c r="F62" s="131" t="s">
        <v>505</v>
      </c>
      <c r="G62" s="131"/>
      <c r="H62" s="123"/>
      <c r="I62" s="9"/>
      <c r="J62" s="131" t="s">
        <v>505</v>
      </c>
      <c r="K62" s="131" t="s">
        <v>506</v>
      </c>
      <c r="L62" s="131" t="s">
        <v>506</v>
      </c>
      <c r="M62" s="131" t="s">
        <v>506</v>
      </c>
      <c r="N62" s="131" t="s">
        <v>507</v>
      </c>
      <c r="O62" s="9"/>
      <c r="P62" s="49"/>
      <c r="Q62" s="131" t="s">
        <v>496</v>
      </c>
      <c r="R62" s="131" t="s">
        <v>496</v>
      </c>
      <c r="S62" s="35"/>
      <c r="T62" s="35"/>
      <c r="U62" s="35"/>
      <c r="V62" s="9"/>
      <c r="W62" s="35"/>
      <c r="X62" s="35"/>
      <c r="Y62" s="35"/>
      <c r="Z62" s="35"/>
      <c r="AA62" s="35"/>
      <c r="AB62" s="9"/>
      <c r="AC62" s="9"/>
      <c r="AD62" s="49"/>
      <c r="AE62" s="49"/>
      <c r="AF62" s="49"/>
      <c r="AG62" s="49"/>
      <c r="AH62" s="49"/>
      <c r="AI62" s="100"/>
    </row>
    <row r="63" spans="1:35" s="50" customFormat="1" ht="16.5" customHeight="1" x14ac:dyDescent="0.25">
      <c r="A63" s="521"/>
      <c r="B63" s="81" t="s">
        <v>10</v>
      </c>
      <c r="C63" s="74"/>
      <c r="D63" s="45" t="s">
        <v>509</v>
      </c>
      <c r="E63" s="45" t="s">
        <v>509</v>
      </c>
      <c r="F63" s="45" t="s">
        <v>509</v>
      </c>
      <c r="G63" s="45"/>
      <c r="H63" s="123"/>
      <c r="I63" s="9"/>
      <c r="J63" s="45" t="s">
        <v>509</v>
      </c>
      <c r="K63" s="45" t="s">
        <v>514</v>
      </c>
      <c r="L63" s="45" t="s">
        <v>514</v>
      </c>
      <c r="M63" s="45" t="s">
        <v>514</v>
      </c>
      <c r="N63" s="45" t="s">
        <v>515</v>
      </c>
      <c r="O63" s="9"/>
      <c r="P63" s="49"/>
      <c r="Q63" s="45" t="s">
        <v>495</v>
      </c>
      <c r="R63" s="45" t="s">
        <v>495</v>
      </c>
      <c r="S63" s="35"/>
      <c r="T63" s="35"/>
      <c r="U63" s="35"/>
      <c r="V63" s="9"/>
      <c r="W63" s="35"/>
      <c r="X63" s="35"/>
      <c r="Y63" s="35"/>
      <c r="Z63" s="35"/>
      <c r="AA63" s="35"/>
      <c r="AB63" s="9"/>
      <c r="AC63" s="9"/>
      <c r="AD63" s="49"/>
      <c r="AE63" s="49"/>
      <c r="AF63" s="49"/>
      <c r="AG63" s="49"/>
      <c r="AH63" s="49"/>
      <c r="AI63" s="100"/>
    </row>
    <row r="64" spans="1:35" s="50" customFormat="1" ht="16.5" customHeight="1" x14ac:dyDescent="0.25">
      <c r="A64" s="521"/>
      <c r="B64" s="81" t="s">
        <v>11</v>
      </c>
      <c r="C64" s="74"/>
      <c r="D64" s="45" t="s">
        <v>513</v>
      </c>
      <c r="E64" s="45" t="s">
        <v>513</v>
      </c>
      <c r="F64" s="45" t="s">
        <v>513</v>
      </c>
      <c r="G64" s="45"/>
      <c r="H64" s="123"/>
      <c r="I64" s="9"/>
      <c r="J64" s="45" t="s">
        <v>513</v>
      </c>
      <c r="K64" s="45" t="s">
        <v>512</v>
      </c>
      <c r="L64" s="45" t="s">
        <v>512</v>
      </c>
      <c r="M64" s="45" t="s">
        <v>512</v>
      </c>
      <c r="N64" s="45" t="s">
        <v>516</v>
      </c>
      <c r="O64" s="9"/>
      <c r="P64" s="49"/>
      <c r="Q64" s="45" t="s">
        <v>497</v>
      </c>
      <c r="R64" s="45" t="s">
        <v>497</v>
      </c>
      <c r="S64" s="35"/>
      <c r="T64" s="35"/>
      <c r="U64" s="35"/>
      <c r="V64" s="9"/>
      <c r="W64" s="35"/>
      <c r="X64" s="35"/>
      <c r="Y64" s="35"/>
      <c r="Z64" s="35"/>
      <c r="AA64" s="35"/>
      <c r="AB64" s="9"/>
      <c r="AC64" s="9"/>
      <c r="AD64" s="49"/>
      <c r="AE64" s="49"/>
      <c r="AF64" s="49"/>
      <c r="AG64" s="49"/>
      <c r="AH64" s="49"/>
      <c r="AI64" s="100"/>
    </row>
    <row r="65" spans="1:35" s="50" customFormat="1" ht="16.5" customHeight="1" x14ac:dyDescent="0.25">
      <c r="A65" s="521"/>
      <c r="B65" s="81" t="s">
        <v>480</v>
      </c>
      <c r="C65" s="74"/>
      <c r="D65" s="45" t="s">
        <v>511</v>
      </c>
      <c r="E65" s="45" t="s">
        <v>511</v>
      </c>
      <c r="F65" s="45" t="s">
        <v>511</v>
      </c>
      <c r="G65" s="45"/>
      <c r="H65" s="123"/>
      <c r="I65" s="9"/>
      <c r="J65" s="45" t="s">
        <v>511</v>
      </c>
      <c r="K65" s="45" t="s">
        <v>513</v>
      </c>
      <c r="L65" s="45" t="s">
        <v>513</v>
      </c>
      <c r="M65" s="45" t="s">
        <v>513</v>
      </c>
      <c r="N65" s="45" t="s">
        <v>517</v>
      </c>
      <c r="O65" s="9"/>
      <c r="P65" s="49"/>
      <c r="Q65" s="45" t="s">
        <v>504</v>
      </c>
      <c r="R65" s="45" t="s">
        <v>504</v>
      </c>
      <c r="S65" s="35"/>
      <c r="T65" s="35"/>
      <c r="U65" s="35"/>
      <c r="V65" s="9"/>
      <c r="W65" s="35"/>
      <c r="X65" s="35"/>
      <c r="Y65" s="35"/>
      <c r="Z65" s="35"/>
      <c r="AA65" s="35"/>
      <c r="AB65" s="9"/>
      <c r="AC65" s="9"/>
      <c r="AD65" s="49"/>
      <c r="AE65" s="49"/>
      <c r="AF65" s="49"/>
      <c r="AG65" s="49"/>
      <c r="AH65" s="49"/>
      <c r="AI65" s="100"/>
    </row>
    <row r="66" spans="1:35" s="51" customFormat="1" ht="16.5" customHeight="1" x14ac:dyDescent="0.25">
      <c r="A66" s="521"/>
      <c r="B66" s="80" t="s">
        <v>9</v>
      </c>
      <c r="C66" s="74"/>
      <c r="D66" s="131"/>
      <c r="E66" s="131" t="s">
        <v>505</v>
      </c>
      <c r="F66" s="131" t="s">
        <v>505</v>
      </c>
      <c r="G66" s="131"/>
      <c r="H66" s="123"/>
      <c r="I66" s="9"/>
      <c r="J66" s="131"/>
      <c r="K66" s="131" t="s">
        <v>506</v>
      </c>
      <c r="L66" s="439"/>
      <c r="M66" s="131" t="s">
        <v>507</v>
      </c>
      <c r="N66" s="484"/>
      <c r="O66" s="9"/>
      <c r="P66" s="49"/>
      <c r="Q66" s="484"/>
      <c r="R66" s="484"/>
      <c r="S66" s="35"/>
      <c r="T66" s="35"/>
      <c r="U66" s="35"/>
      <c r="V66" s="9"/>
      <c r="W66" s="35"/>
      <c r="X66" s="35"/>
      <c r="Y66" s="35"/>
      <c r="Z66" s="35"/>
      <c r="AA66" s="35"/>
      <c r="AB66" s="9"/>
      <c r="AC66" s="9"/>
      <c r="AD66" s="49"/>
      <c r="AE66" s="49"/>
      <c r="AF66" s="49"/>
      <c r="AG66" s="49"/>
      <c r="AH66" s="49"/>
      <c r="AI66" s="100"/>
    </row>
    <row r="67" spans="1:35" s="50" customFormat="1" ht="16.5" customHeight="1" x14ac:dyDescent="0.25">
      <c r="A67" s="521"/>
      <c r="B67" s="81" t="s">
        <v>10</v>
      </c>
      <c r="C67" s="74"/>
      <c r="D67" s="45"/>
      <c r="E67" s="45" t="s">
        <v>509</v>
      </c>
      <c r="F67" s="45" t="s">
        <v>509</v>
      </c>
      <c r="G67" s="45"/>
      <c r="H67" s="123"/>
      <c r="I67" s="9"/>
      <c r="J67" s="45"/>
      <c r="K67" s="45" t="s">
        <v>514</v>
      </c>
      <c r="L67" s="436"/>
      <c r="M67" s="45" t="s">
        <v>515</v>
      </c>
      <c r="N67" s="485"/>
      <c r="O67" s="9"/>
      <c r="P67" s="49"/>
      <c r="Q67" s="485"/>
      <c r="R67" s="485"/>
      <c r="S67" s="35"/>
      <c r="T67" s="35"/>
      <c r="U67" s="35"/>
      <c r="V67" s="9"/>
      <c r="W67" s="35"/>
      <c r="X67" s="35"/>
      <c r="Y67" s="35"/>
      <c r="Z67" s="35"/>
      <c r="AA67" s="35"/>
      <c r="AB67" s="9"/>
      <c r="AC67" s="9"/>
      <c r="AD67" s="49"/>
      <c r="AE67" s="49"/>
      <c r="AF67" s="49"/>
      <c r="AG67" s="49"/>
      <c r="AH67" s="49"/>
      <c r="AI67" s="100"/>
    </row>
    <row r="68" spans="1:35" s="50" customFormat="1" ht="16.5" customHeight="1" x14ac:dyDescent="0.25">
      <c r="A68" s="521"/>
      <c r="B68" s="81" t="s">
        <v>11</v>
      </c>
      <c r="C68" s="74"/>
      <c r="D68" s="45"/>
      <c r="E68" s="45" t="s">
        <v>513</v>
      </c>
      <c r="F68" s="45" t="s">
        <v>513</v>
      </c>
      <c r="G68" s="45"/>
      <c r="H68" s="123"/>
      <c r="I68" s="9"/>
      <c r="J68" s="45"/>
      <c r="K68" s="45" t="s">
        <v>512</v>
      </c>
      <c r="L68" s="436"/>
      <c r="M68" s="45" t="s">
        <v>516</v>
      </c>
      <c r="N68" s="485"/>
      <c r="O68" s="9"/>
      <c r="P68" s="49"/>
      <c r="Q68" s="485"/>
      <c r="R68" s="485"/>
      <c r="S68" s="35"/>
      <c r="T68" s="35"/>
      <c r="U68" s="35"/>
      <c r="V68" s="9"/>
      <c r="W68" s="35"/>
      <c r="X68" s="35"/>
      <c r="Y68" s="35"/>
      <c r="Z68" s="35"/>
      <c r="AA68" s="35"/>
      <c r="AB68" s="9"/>
      <c r="AC68" s="9"/>
      <c r="AD68" s="49"/>
      <c r="AE68" s="49"/>
      <c r="AF68" s="49"/>
      <c r="AG68" s="49"/>
      <c r="AH68" s="49"/>
      <c r="AI68" s="100"/>
    </row>
    <row r="69" spans="1:35" s="50" customFormat="1" ht="16.5" customHeight="1" x14ac:dyDescent="0.25">
      <c r="A69" s="522"/>
      <c r="B69" s="81" t="s">
        <v>480</v>
      </c>
      <c r="C69" s="74"/>
      <c r="D69" s="45"/>
      <c r="E69" s="45" t="s">
        <v>511</v>
      </c>
      <c r="F69" s="45" t="s">
        <v>511</v>
      </c>
      <c r="G69" s="45"/>
      <c r="H69" s="123"/>
      <c r="I69" s="9"/>
      <c r="J69" s="45"/>
      <c r="K69" s="45" t="s">
        <v>513</v>
      </c>
      <c r="L69" s="437"/>
      <c r="M69" s="45" t="s">
        <v>517</v>
      </c>
      <c r="N69" s="486"/>
      <c r="O69" s="9"/>
      <c r="P69" s="49"/>
      <c r="Q69" s="486"/>
      <c r="R69" s="486"/>
      <c r="S69" s="35"/>
      <c r="T69" s="35"/>
      <c r="U69" s="35"/>
      <c r="V69" s="9"/>
      <c r="W69" s="35"/>
      <c r="X69" s="35"/>
      <c r="Y69" s="35"/>
      <c r="Z69" s="35"/>
      <c r="AA69" s="35"/>
      <c r="AB69" s="9"/>
      <c r="AC69" s="9"/>
      <c r="AD69" s="49"/>
      <c r="AE69" s="49"/>
      <c r="AF69" s="49"/>
      <c r="AG69" s="49"/>
      <c r="AH69" s="49"/>
      <c r="AI69" s="100"/>
    </row>
    <row r="70" spans="1:35" s="134" customFormat="1" ht="16.5" customHeight="1" x14ac:dyDescent="0.25">
      <c r="A70" s="129" t="s">
        <v>7</v>
      </c>
      <c r="B70" s="130"/>
      <c r="C70" s="138"/>
      <c r="D70" s="131" t="s">
        <v>1310</v>
      </c>
      <c r="E70" s="131" t="s">
        <v>1310</v>
      </c>
      <c r="F70" s="131" t="s">
        <v>1310</v>
      </c>
      <c r="G70" s="131"/>
      <c r="H70" s="132"/>
      <c r="I70" s="138"/>
      <c r="J70" s="131" t="s">
        <v>1323</v>
      </c>
      <c r="K70" s="131" t="s">
        <v>1323</v>
      </c>
      <c r="L70" s="131" t="s">
        <v>1323</v>
      </c>
      <c r="M70" s="131" t="s">
        <v>1323</v>
      </c>
      <c r="N70" s="131" t="s">
        <v>1323</v>
      </c>
      <c r="O70" s="138"/>
      <c r="P70" s="131"/>
      <c r="Q70" s="131" t="s">
        <v>45</v>
      </c>
      <c r="R70" s="131" t="s">
        <v>45</v>
      </c>
      <c r="S70" s="35"/>
      <c r="T70" s="35"/>
      <c r="U70" s="35"/>
      <c r="V70" s="9"/>
      <c r="W70" s="35"/>
      <c r="X70" s="35"/>
      <c r="Y70" s="35"/>
      <c r="Z70" s="35"/>
      <c r="AA70" s="35"/>
      <c r="AB70" s="138"/>
      <c r="AC70" s="138"/>
      <c r="AD70" s="140"/>
      <c r="AE70" s="140"/>
      <c r="AF70" s="140"/>
      <c r="AG70" s="140"/>
      <c r="AH70" s="140"/>
      <c r="AI70" s="133"/>
    </row>
    <row r="71" spans="1:35" s="48" customFormat="1" ht="16.5" customHeight="1" x14ac:dyDescent="0.25">
      <c r="A71" s="67" t="s">
        <v>368</v>
      </c>
      <c r="B71" s="43"/>
      <c r="C71" s="9"/>
      <c r="D71" s="45"/>
      <c r="E71" s="391" t="s">
        <v>1263</v>
      </c>
      <c r="F71" s="391" t="s">
        <v>1263</v>
      </c>
      <c r="G71" s="45"/>
      <c r="H71" s="123"/>
      <c r="I71" s="9"/>
      <c r="J71" s="391" t="s">
        <v>1263</v>
      </c>
      <c r="K71" s="391" t="s">
        <v>1263</v>
      </c>
      <c r="L71" s="391" t="s">
        <v>1263</v>
      </c>
      <c r="M71" s="391" t="s">
        <v>1263</v>
      </c>
      <c r="N71" s="391" t="s">
        <v>1263</v>
      </c>
      <c r="O71" s="9"/>
      <c r="P71" s="45"/>
      <c r="Q71" s="391" t="s">
        <v>1263</v>
      </c>
      <c r="R71" s="391" t="s">
        <v>1263</v>
      </c>
      <c r="S71" s="35"/>
      <c r="T71" s="35"/>
      <c r="U71" s="35"/>
      <c r="V71" s="9"/>
      <c r="W71" s="35"/>
      <c r="X71" s="35"/>
      <c r="Y71" s="35"/>
      <c r="Z71" s="35"/>
      <c r="AA71" s="35"/>
      <c r="AB71" s="9"/>
      <c r="AC71" s="9"/>
      <c r="AD71" s="1"/>
      <c r="AE71" s="1"/>
      <c r="AF71" s="1"/>
      <c r="AG71" s="66"/>
      <c r="AH71" s="1"/>
      <c r="AI71" s="100"/>
    </row>
    <row r="72" spans="1:35" s="50" customFormat="1" ht="16.5" customHeight="1" x14ac:dyDescent="0.25">
      <c r="A72" s="67" t="s">
        <v>8</v>
      </c>
      <c r="B72" s="42"/>
      <c r="C72" s="9"/>
      <c r="D72" s="45"/>
      <c r="E72" s="45" t="s">
        <v>1264</v>
      </c>
      <c r="F72" s="45" t="s">
        <v>1265</v>
      </c>
      <c r="G72" s="45"/>
      <c r="H72" s="123"/>
      <c r="I72" s="9"/>
      <c r="J72" s="45" t="s">
        <v>1266</v>
      </c>
      <c r="K72" s="45" t="s">
        <v>1267</v>
      </c>
      <c r="L72" s="45" t="s">
        <v>1267</v>
      </c>
      <c r="M72" s="45" t="s">
        <v>1267</v>
      </c>
      <c r="N72" s="45" t="s">
        <v>1267</v>
      </c>
      <c r="O72" s="9"/>
      <c r="P72" s="49"/>
      <c r="Q72" s="45" t="s">
        <v>1292</v>
      </c>
      <c r="R72" s="45" t="s">
        <v>1292</v>
      </c>
      <c r="S72" s="35"/>
      <c r="T72" s="35"/>
      <c r="U72" s="35"/>
      <c r="V72" s="9"/>
      <c r="W72" s="35"/>
      <c r="X72" s="35"/>
      <c r="Y72" s="35"/>
      <c r="Z72" s="35"/>
      <c r="AA72" s="35"/>
      <c r="AB72" s="9"/>
      <c r="AC72" s="9"/>
      <c r="AD72" s="1"/>
      <c r="AE72" s="1"/>
      <c r="AF72" s="1"/>
      <c r="AG72" s="66"/>
      <c r="AH72" s="1"/>
      <c r="AI72" s="111"/>
    </row>
    <row r="73" spans="1:35" s="50" customFormat="1" ht="16.5" customHeight="1" thickBot="1" x14ac:dyDescent="0.3">
      <c r="A73" s="69" t="s">
        <v>14</v>
      </c>
      <c r="B73" s="52"/>
      <c r="C73" s="103"/>
      <c r="D73" s="143" t="s">
        <v>487</v>
      </c>
      <c r="E73" s="143" t="s">
        <v>487</v>
      </c>
      <c r="F73" s="143" t="s">
        <v>487</v>
      </c>
      <c r="G73" s="143"/>
      <c r="H73" s="124"/>
      <c r="I73" s="103"/>
      <c r="J73" s="143" t="s">
        <v>487</v>
      </c>
      <c r="K73" s="143" t="s">
        <v>487</v>
      </c>
      <c r="L73" s="143" t="s">
        <v>487</v>
      </c>
      <c r="M73" s="143" t="s">
        <v>487</v>
      </c>
      <c r="N73" s="143" t="s">
        <v>487</v>
      </c>
      <c r="O73" s="103"/>
      <c r="P73" s="152"/>
      <c r="Q73" s="143" t="s">
        <v>488</v>
      </c>
      <c r="R73" s="143" t="s">
        <v>488</v>
      </c>
      <c r="T73" s="35"/>
      <c r="U73" s="35"/>
      <c r="V73" s="9"/>
      <c r="W73" s="35"/>
      <c r="X73" s="35"/>
      <c r="Y73" s="35"/>
      <c r="Z73" s="35"/>
      <c r="AA73" s="143"/>
      <c r="AB73" s="12"/>
      <c r="AC73" s="12"/>
      <c r="AD73" s="104"/>
      <c r="AE73" s="104"/>
      <c r="AF73" s="104"/>
      <c r="AG73" s="104"/>
      <c r="AH73" s="104"/>
      <c r="AI73" s="105"/>
    </row>
    <row r="74" spans="1:35" ht="16.5" customHeight="1" x14ac:dyDescent="0.25">
      <c r="A74" s="520" t="s">
        <v>483</v>
      </c>
      <c r="B74" s="85" t="s">
        <v>4</v>
      </c>
      <c r="C74" s="106"/>
      <c r="D74" s="431" t="s">
        <v>482</v>
      </c>
      <c r="E74" s="528" t="s">
        <v>370</v>
      </c>
      <c r="F74" s="112" t="s">
        <v>371</v>
      </c>
      <c r="G74" s="112" t="s">
        <v>373</v>
      </c>
      <c r="H74" s="121"/>
      <c r="I74" s="93"/>
      <c r="J74" s="112" t="s">
        <v>375</v>
      </c>
      <c r="K74" s="114"/>
      <c r="L74" s="114"/>
      <c r="M74" s="114"/>
      <c r="N74" s="114"/>
      <c r="O74" s="93"/>
      <c r="P74" s="94"/>
      <c r="Q74" s="515" t="s">
        <v>389</v>
      </c>
      <c r="R74" s="481" t="s">
        <v>390</v>
      </c>
      <c r="S74" s="481" t="s">
        <v>391</v>
      </c>
      <c r="T74" s="151" t="s">
        <v>388</v>
      </c>
      <c r="U74" s="151" t="s">
        <v>393</v>
      </c>
      <c r="V74" s="106"/>
      <c r="W74" s="515" t="s">
        <v>394</v>
      </c>
      <c r="X74" s="112" t="s">
        <v>395</v>
      </c>
      <c r="Y74" s="481" t="s">
        <v>397</v>
      </c>
      <c r="Z74" s="115" t="s">
        <v>478</v>
      </c>
      <c r="AA74" s="158"/>
      <c r="AB74" s="9"/>
      <c r="AC74" s="9"/>
      <c r="AD74" s="110" t="s">
        <v>477</v>
      </c>
      <c r="AE74" s="116" t="s">
        <v>33</v>
      </c>
      <c r="AF74" s="487" t="s">
        <v>35</v>
      </c>
      <c r="AG74" s="487" t="s">
        <v>35</v>
      </c>
      <c r="AH74" s="116" t="s">
        <v>42</v>
      </c>
      <c r="AI74" s="109"/>
    </row>
    <row r="75" spans="1:35" s="41" customFormat="1" ht="16.5" customHeight="1" x14ac:dyDescent="0.25">
      <c r="A75" s="521"/>
      <c r="B75" s="38" t="s">
        <v>5</v>
      </c>
      <c r="C75" s="9"/>
      <c r="D75" s="3">
        <v>8</v>
      </c>
      <c r="E75" s="529"/>
      <c r="F75" s="3">
        <v>6</v>
      </c>
      <c r="G75" s="3">
        <v>4</v>
      </c>
      <c r="H75" s="122"/>
      <c r="I75" s="34"/>
      <c r="J75" s="3">
        <v>5</v>
      </c>
      <c r="K75" s="3"/>
      <c r="L75" s="3"/>
      <c r="M75" s="3"/>
      <c r="N75" s="3"/>
      <c r="O75" s="34"/>
      <c r="P75" s="35"/>
      <c r="Q75" s="516"/>
      <c r="R75" s="482"/>
      <c r="S75" s="482"/>
      <c r="T75" s="3">
        <v>32</v>
      </c>
      <c r="U75" s="3">
        <v>32</v>
      </c>
      <c r="V75" s="9"/>
      <c r="W75" s="516"/>
      <c r="X75" s="3">
        <v>35</v>
      </c>
      <c r="Y75" s="482"/>
      <c r="Z75" s="73">
        <v>35</v>
      </c>
      <c r="AA75" s="54"/>
      <c r="AB75" s="9"/>
      <c r="AC75" s="9"/>
      <c r="AD75" s="39">
        <v>5</v>
      </c>
      <c r="AE75" s="39">
        <v>5</v>
      </c>
      <c r="AF75" s="488"/>
      <c r="AG75" s="488"/>
      <c r="AH75" s="39">
        <v>5</v>
      </c>
      <c r="AI75" s="100"/>
    </row>
    <row r="76" spans="1:35" s="41" customFormat="1" ht="16.5" customHeight="1" x14ac:dyDescent="0.25">
      <c r="A76" s="521"/>
      <c r="B76" s="42" t="s">
        <v>6</v>
      </c>
      <c r="C76" s="9"/>
      <c r="D76" s="58" t="s">
        <v>32</v>
      </c>
      <c r="E76" s="529"/>
      <c r="F76" s="58" t="s">
        <v>372</v>
      </c>
      <c r="G76" s="58" t="s">
        <v>374</v>
      </c>
      <c r="H76" s="122"/>
      <c r="I76" s="34"/>
      <c r="J76" s="59"/>
      <c r="K76" s="59"/>
      <c r="L76" s="59"/>
      <c r="M76" s="3"/>
      <c r="N76" s="149" t="s">
        <v>50</v>
      </c>
      <c r="O76" s="34"/>
      <c r="P76" s="35"/>
      <c r="Q76" s="517"/>
      <c r="R76" s="483"/>
      <c r="S76" s="483"/>
      <c r="T76" s="58" t="s">
        <v>392</v>
      </c>
      <c r="U76" s="178" t="s">
        <v>541</v>
      </c>
      <c r="V76" s="9"/>
      <c r="W76" s="517"/>
      <c r="X76" s="58" t="s">
        <v>396</v>
      </c>
      <c r="Y76" s="483"/>
      <c r="Z76" s="161"/>
      <c r="AA76" s="54"/>
      <c r="AB76" s="9"/>
      <c r="AC76" s="9"/>
      <c r="AD76" s="33" t="s">
        <v>476</v>
      </c>
      <c r="AE76" s="4" t="s">
        <v>34</v>
      </c>
      <c r="AF76" s="488"/>
      <c r="AG76" s="488"/>
      <c r="AH76" s="98" t="s">
        <v>478</v>
      </c>
      <c r="AI76" s="100"/>
    </row>
    <row r="77" spans="1:35" s="41" customFormat="1" ht="16.5" customHeight="1" x14ac:dyDescent="0.25">
      <c r="A77" s="521"/>
      <c r="B77" s="38" t="s">
        <v>5</v>
      </c>
      <c r="C77" s="9"/>
      <c r="D77" s="3">
        <v>10</v>
      </c>
      <c r="E77" s="3">
        <v>6</v>
      </c>
      <c r="F77" s="3">
        <v>7</v>
      </c>
      <c r="G77" s="3">
        <v>5</v>
      </c>
      <c r="H77" s="123"/>
      <c r="I77" s="9"/>
      <c r="J77" s="3"/>
      <c r="K77" s="3"/>
      <c r="L77" s="3"/>
      <c r="M77" s="3"/>
      <c r="N77" s="39">
        <v>1</v>
      </c>
      <c r="O77" s="9"/>
      <c r="P77" s="3"/>
      <c r="Q77" s="3">
        <v>32</v>
      </c>
      <c r="R77" s="3">
        <v>35</v>
      </c>
      <c r="S77" s="3">
        <v>32</v>
      </c>
      <c r="T77" s="3">
        <v>33</v>
      </c>
      <c r="U77" s="3">
        <v>33</v>
      </c>
      <c r="V77" s="9"/>
      <c r="W77" s="3">
        <v>32</v>
      </c>
      <c r="X77" s="3">
        <v>34</v>
      </c>
      <c r="Y77" s="3">
        <v>35</v>
      </c>
      <c r="Z77" s="73"/>
      <c r="AA77" s="54"/>
      <c r="AB77" s="9"/>
      <c r="AC77" s="9"/>
      <c r="AD77" s="39">
        <v>5</v>
      </c>
      <c r="AE77" s="39">
        <v>5</v>
      </c>
      <c r="AF77" s="39">
        <v>5</v>
      </c>
      <c r="AG77" s="39">
        <v>5</v>
      </c>
      <c r="AH77" s="39">
        <v>5</v>
      </c>
      <c r="AI77" s="100"/>
    </row>
    <row r="78" spans="1:35" s="51" customFormat="1" ht="16.5" customHeight="1" x14ac:dyDescent="0.25">
      <c r="A78" s="521"/>
      <c r="B78" s="80" t="s">
        <v>9</v>
      </c>
      <c r="C78" s="74"/>
      <c r="D78" s="131" t="s">
        <v>506</v>
      </c>
      <c r="E78" s="131" t="s">
        <v>506</v>
      </c>
      <c r="F78" s="131" t="s">
        <v>506</v>
      </c>
      <c r="G78" s="131" t="s">
        <v>506</v>
      </c>
      <c r="H78" s="123"/>
      <c r="I78" s="9"/>
      <c r="J78" s="131" t="s">
        <v>506</v>
      </c>
      <c r="K78" s="131"/>
      <c r="L78" s="131"/>
      <c r="M78" s="131"/>
      <c r="N78" s="131"/>
      <c r="O78" s="46"/>
      <c r="P78" s="49"/>
      <c r="Q78" s="131" t="s">
        <v>507</v>
      </c>
      <c r="R78" s="131" t="s">
        <v>507</v>
      </c>
      <c r="S78" s="131" t="s">
        <v>507</v>
      </c>
      <c r="T78" s="131" t="s">
        <v>507</v>
      </c>
      <c r="U78" s="131" t="s">
        <v>508</v>
      </c>
      <c r="V78" s="9"/>
      <c r="W78" s="131" t="s">
        <v>507</v>
      </c>
      <c r="X78" s="131" t="s">
        <v>508</v>
      </c>
      <c r="Y78" s="131" t="s">
        <v>507</v>
      </c>
      <c r="Z78" s="440" t="s">
        <v>486</v>
      </c>
      <c r="AA78" s="396"/>
      <c r="AB78" s="46"/>
      <c r="AC78" s="46"/>
      <c r="AD78" s="131" t="s">
        <v>1276</v>
      </c>
      <c r="AE78" s="131" t="s">
        <v>1271</v>
      </c>
      <c r="AF78" s="131" t="s">
        <v>1301</v>
      </c>
      <c r="AG78" s="131" t="s">
        <v>1301</v>
      </c>
      <c r="AH78" s="131" t="s">
        <v>1271</v>
      </c>
      <c r="AI78" s="100"/>
    </row>
    <row r="79" spans="1:35" s="50" customFormat="1" ht="16.5" customHeight="1" x14ac:dyDescent="0.25">
      <c r="A79" s="521"/>
      <c r="B79" s="81" t="s">
        <v>10</v>
      </c>
      <c r="C79" s="74"/>
      <c r="D79" s="45" t="s">
        <v>514</v>
      </c>
      <c r="E79" s="45" t="s">
        <v>512</v>
      </c>
      <c r="F79" s="45" t="s">
        <v>514</v>
      </c>
      <c r="G79" s="45" t="s">
        <v>512</v>
      </c>
      <c r="H79" s="123"/>
      <c r="I79" s="9"/>
      <c r="J79" s="45" t="s">
        <v>514</v>
      </c>
      <c r="K79" s="45"/>
      <c r="L79" s="45"/>
      <c r="M79" s="45"/>
      <c r="N79" s="45"/>
      <c r="O79" s="46"/>
      <c r="P79" s="49"/>
      <c r="Q79" s="45" t="s">
        <v>515</v>
      </c>
      <c r="R79" s="45" t="s">
        <v>515</v>
      </c>
      <c r="S79" s="45" t="s">
        <v>515</v>
      </c>
      <c r="T79" s="45" t="s">
        <v>515</v>
      </c>
      <c r="U79" s="45" t="s">
        <v>515</v>
      </c>
      <c r="V79" s="9"/>
      <c r="W79" s="45" t="s">
        <v>515</v>
      </c>
      <c r="X79" s="45" t="s">
        <v>515</v>
      </c>
      <c r="Y79" s="45" t="s">
        <v>515</v>
      </c>
      <c r="Z79" s="163"/>
      <c r="AA79" s="396"/>
      <c r="AB79" s="46"/>
      <c r="AC79" s="46"/>
      <c r="AD79" s="45" t="s">
        <v>1272</v>
      </c>
      <c r="AE79" s="45" t="s">
        <v>1282</v>
      </c>
      <c r="AF79" s="45" t="s">
        <v>1275</v>
      </c>
      <c r="AG79" s="45" t="s">
        <v>1275</v>
      </c>
      <c r="AH79" s="45" t="s">
        <v>1273</v>
      </c>
      <c r="AI79" s="100"/>
    </row>
    <row r="80" spans="1:35" s="50" customFormat="1" ht="16.5" customHeight="1" x14ac:dyDescent="0.25">
      <c r="A80" s="521"/>
      <c r="B80" s="81" t="s">
        <v>11</v>
      </c>
      <c r="C80" s="74"/>
      <c r="D80" s="45" t="s">
        <v>510</v>
      </c>
      <c r="E80" s="45" t="s">
        <v>510</v>
      </c>
      <c r="F80" s="45" t="s">
        <v>510</v>
      </c>
      <c r="G80" s="45" t="s">
        <v>510</v>
      </c>
      <c r="H80" s="123"/>
      <c r="I80" s="9"/>
      <c r="J80" s="45" t="s">
        <v>510</v>
      </c>
      <c r="K80" s="45"/>
      <c r="L80" s="45"/>
      <c r="M80" s="45"/>
      <c r="N80" s="45"/>
      <c r="O80" s="46"/>
      <c r="P80" s="49"/>
      <c r="Q80" s="45" t="s">
        <v>516</v>
      </c>
      <c r="R80" s="45" t="s">
        <v>516</v>
      </c>
      <c r="S80" s="45" t="s">
        <v>516</v>
      </c>
      <c r="T80" s="45" t="s">
        <v>516</v>
      </c>
      <c r="U80" s="45" t="s">
        <v>516</v>
      </c>
      <c r="V80" s="9"/>
      <c r="W80" s="45" t="s">
        <v>516</v>
      </c>
      <c r="X80" s="45" t="s">
        <v>516</v>
      </c>
      <c r="Y80" s="45" t="s">
        <v>516</v>
      </c>
      <c r="Z80" s="163"/>
      <c r="AA80" s="396"/>
      <c r="AB80" s="46"/>
      <c r="AC80" s="46"/>
      <c r="AD80" s="45"/>
      <c r="AE80" s="45"/>
      <c r="AF80" s="45" t="s">
        <v>530</v>
      </c>
      <c r="AG80" s="45" t="s">
        <v>530</v>
      </c>
      <c r="AH80" s="45"/>
      <c r="AI80" s="100"/>
    </row>
    <row r="81" spans="1:35" s="50" customFormat="1" ht="16.5" customHeight="1" x14ac:dyDescent="0.25">
      <c r="A81" s="521"/>
      <c r="B81" s="81" t="s">
        <v>480</v>
      </c>
      <c r="C81" s="74"/>
      <c r="D81" s="45"/>
      <c r="E81" s="45"/>
      <c r="F81" s="45"/>
      <c r="G81" s="45"/>
      <c r="H81" s="123"/>
      <c r="I81" s="9"/>
      <c r="J81" s="45"/>
      <c r="K81" s="45"/>
      <c r="L81" s="45"/>
      <c r="M81" s="45"/>
      <c r="N81" s="45"/>
      <c r="O81" s="46"/>
      <c r="P81" s="49"/>
      <c r="Q81" s="45" t="s">
        <v>517</v>
      </c>
      <c r="R81" s="45" t="s">
        <v>517</v>
      </c>
      <c r="S81" s="45" t="s">
        <v>517</v>
      </c>
      <c r="T81" s="45" t="s">
        <v>517</v>
      </c>
      <c r="U81" s="45" t="s">
        <v>517</v>
      </c>
      <c r="V81" s="9"/>
      <c r="W81" s="45" t="s">
        <v>517</v>
      </c>
      <c r="X81" s="45" t="s">
        <v>517</v>
      </c>
      <c r="Y81" s="45" t="s">
        <v>517</v>
      </c>
      <c r="Z81" s="163"/>
      <c r="AA81" s="396"/>
      <c r="AB81" s="46"/>
      <c r="AC81" s="46"/>
      <c r="AD81" s="45"/>
      <c r="AE81" s="45"/>
      <c r="AF81" s="45"/>
      <c r="AG81" s="45"/>
      <c r="AH81" s="45"/>
      <c r="AI81" s="100"/>
    </row>
    <row r="82" spans="1:35" s="51" customFormat="1" ht="16.5" customHeight="1" x14ac:dyDescent="0.25">
      <c r="A82" s="521"/>
      <c r="B82" s="80" t="s">
        <v>9</v>
      </c>
      <c r="C82" s="74"/>
      <c r="D82" s="131" t="s">
        <v>506</v>
      </c>
      <c r="E82" s="484"/>
      <c r="F82" s="131" t="s">
        <v>506</v>
      </c>
      <c r="G82" s="131" t="s">
        <v>506</v>
      </c>
      <c r="H82" s="123"/>
      <c r="I82" s="9"/>
      <c r="J82" s="131"/>
      <c r="K82" s="131"/>
      <c r="L82" s="131"/>
      <c r="M82" s="131"/>
      <c r="N82" s="131" t="s">
        <v>496</v>
      </c>
      <c r="O82" s="46"/>
      <c r="P82" s="49"/>
      <c r="Q82" s="484"/>
      <c r="R82" s="439"/>
      <c r="S82" s="439"/>
      <c r="T82" s="131" t="s">
        <v>508</v>
      </c>
      <c r="U82" s="131" t="s">
        <v>508</v>
      </c>
      <c r="V82" s="9"/>
      <c r="W82" s="484"/>
      <c r="X82" s="131" t="s">
        <v>508</v>
      </c>
      <c r="Y82" s="484"/>
      <c r="Z82" s="440"/>
      <c r="AA82" s="396"/>
      <c r="AB82" s="46"/>
      <c r="AC82" s="46"/>
      <c r="AD82" s="131" t="s">
        <v>1276</v>
      </c>
      <c r="AE82" s="131" t="s">
        <v>1270</v>
      </c>
      <c r="AF82" s="484"/>
      <c r="AG82" s="484"/>
      <c r="AH82" s="131" t="s">
        <v>487</v>
      </c>
      <c r="AI82" s="100"/>
    </row>
    <row r="83" spans="1:35" s="50" customFormat="1" ht="16.5" customHeight="1" x14ac:dyDescent="0.25">
      <c r="A83" s="521"/>
      <c r="B83" s="81" t="s">
        <v>10</v>
      </c>
      <c r="C83" s="74"/>
      <c r="D83" s="45" t="s">
        <v>514</v>
      </c>
      <c r="E83" s="485"/>
      <c r="F83" s="45" t="s">
        <v>514</v>
      </c>
      <c r="G83" s="45" t="s">
        <v>512</v>
      </c>
      <c r="H83" s="123"/>
      <c r="I83" s="9"/>
      <c r="J83" s="45"/>
      <c r="K83" s="45"/>
      <c r="L83" s="45"/>
      <c r="M83" s="45"/>
      <c r="N83" s="45" t="s">
        <v>494</v>
      </c>
      <c r="O83" s="46"/>
      <c r="P83" s="49"/>
      <c r="Q83" s="485"/>
      <c r="R83" s="436"/>
      <c r="S83" s="436"/>
      <c r="T83" s="45" t="s">
        <v>515</v>
      </c>
      <c r="U83" s="45" t="s">
        <v>515</v>
      </c>
      <c r="V83" s="9"/>
      <c r="W83" s="485"/>
      <c r="X83" s="45" t="s">
        <v>515</v>
      </c>
      <c r="Y83" s="485"/>
      <c r="Z83" s="163"/>
      <c r="AA83" s="396"/>
      <c r="AB83" s="46"/>
      <c r="AC83" s="46"/>
      <c r="AD83" s="45" t="s">
        <v>1272</v>
      </c>
      <c r="AE83" s="45" t="s">
        <v>1272</v>
      </c>
      <c r="AF83" s="485"/>
      <c r="AG83" s="485"/>
      <c r="AH83" s="45"/>
      <c r="AI83" s="100"/>
    </row>
    <row r="84" spans="1:35" s="50" customFormat="1" ht="16.5" customHeight="1" x14ac:dyDescent="0.25">
      <c r="A84" s="521"/>
      <c r="B84" s="81" t="s">
        <v>11</v>
      </c>
      <c r="C84" s="74"/>
      <c r="D84" s="45" t="s">
        <v>510</v>
      </c>
      <c r="E84" s="485"/>
      <c r="F84" s="45" t="s">
        <v>510</v>
      </c>
      <c r="G84" s="45" t="s">
        <v>510</v>
      </c>
      <c r="H84" s="123"/>
      <c r="I84" s="9"/>
      <c r="J84" s="45"/>
      <c r="K84" s="45"/>
      <c r="L84" s="45"/>
      <c r="M84" s="45"/>
      <c r="N84" s="45" t="s">
        <v>499</v>
      </c>
      <c r="O84" s="46"/>
      <c r="P84" s="49"/>
      <c r="Q84" s="485"/>
      <c r="R84" s="436"/>
      <c r="S84" s="436"/>
      <c r="T84" s="45" t="s">
        <v>516</v>
      </c>
      <c r="U84" s="45" t="s">
        <v>516</v>
      </c>
      <c r="V84" s="9"/>
      <c r="W84" s="485"/>
      <c r="X84" s="45" t="s">
        <v>516</v>
      </c>
      <c r="Y84" s="485"/>
      <c r="Z84" s="163"/>
      <c r="AA84" s="396"/>
      <c r="AB84" s="46"/>
      <c r="AC84" s="46"/>
      <c r="AD84" s="45"/>
      <c r="AE84" s="45" t="s">
        <v>1273</v>
      </c>
      <c r="AF84" s="485"/>
      <c r="AG84" s="485"/>
      <c r="AH84" s="45"/>
      <c r="AI84" s="100"/>
    </row>
    <row r="85" spans="1:35" s="50" customFormat="1" ht="16.5" customHeight="1" x14ac:dyDescent="0.25">
      <c r="A85" s="522"/>
      <c r="B85" s="81" t="s">
        <v>480</v>
      </c>
      <c r="C85" s="74"/>
      <c r="D85" s="45"/>
      <c r="E85" s="486"/>
      <c r="F85" s="45"/>
      <c r="G85" s="45"/>
      <c r="H85" s="123"/>
      <c r="I85" s="9"/>
      <c r="J85" s="45"/>
      <c r="K85" s="45"/>
      <c r="L85" s="45"/>
      <c r="M85" s="45"/>
      <c r="N85" s="45" t="s">
        <v>497</v>
      </c>
      <c r="O85" s="46"/>
      <c r="P85" s="49"/>
      <c r="Q85" s="486"/>
      <c r="R85" s="437"/>
      <c r="S85" s="437"/>
      <c r="T85" s="45" t="s">
        <v>517</v>
      </c>
      <c r="U85" s="45" t="s">
        <v>517</v>
      </c>
      <c r="V85" s="9"/>
      <c r="W85" s="486"/>
      <c r="X85" s="45" t="s">
        <v>517</v>
      </c>
      <c r="Y85" s="486"/>
      <c r="Z85" s="163"/>
      <c r="AA85" s="396"/>
      <c r="AB85" s="46"/>
      <c r="AC85" s="46"/>
      <c r="AD85" s="45"/>
      <c r="AE85" s="45"/>
      <c r="AF85" s="486"/>
      <c r="AG85" s="486"/>
      <c r="AH85" s="45"/>
      <c r="AI85" s="100"/>
    </row>
    <row r="86" spans="1:35" s="134" customFormat="1" x14ac:dyDescent="0.25">
      <c r="A86" s="129" t="s">
        <v>7</v>
      </c>
      <c r="B86" s="130"/>
      <c r="C86" s="138"/>
      <c r="D86" s="131" t="s">
        <v>1171</v>
      </c>
      <c r="E86" s="131" t="s">
        <v>1171</v>
      </c>
      <c r="F86" s="131" t="s">
        <v>1171</v>
      </c>
      <c r="G86" s="131" t="s">
        <v>1171</v>
      </c>
      <c r="H86" s="132"/>
      <c r="I86" s="138"/>
      <c r="J86" s="131" t="s">
        <v>45</v>
      </c>
      <c r="K86" s="131"/>
      <c r="L86" s="131"/>
      <c r="M86" s="131"/>
      <c r="N86" s="131" t="s">
        <v>45</v>
      </c>
      <c r="O86" s="138"/>
      <c r="P86" s="131"/>
      <c r="Q86" s="131" t="s">
        <v>1170</v>
      </c>
      <c r="R86" s="131" t="s">
        <v>1170</v>
      </c>
      <c r="S86" s="131" t="s">
        <v>1170</v>
      </c>
      <c r="T86" s="131" t="s">
        <v>1170</v>
      </c>
      <c r="U86" s="131" t="s">
        <v>1170</v>
      </c>
      <c r="V86" s="138"/>
      <c r="W86" s="131" t="s">
        <v>1170</v>
      </c>
      <c r="X86" s="131" t="s">
        <v>1170</v>
      </c>
      <c r="Y86" s="131" t="s">
        <v>1170</v>
      </c>
      <c r="Z86" s="131" t="s">
        <v>1170</v>
      </c>
      <c r="AA86" s="141"/>
      <c r="AB86" s="138"/>
      <c r="AC86" s="138"/>
      <c r="AD86" s="131" t="s">
        <v>479</v>
      </c>
      <c r="AE86" s="131" t="s">
        <v>479</v>
      </c>
      <c r="AF86" s="131" t="s">
        <v>479</v>
      </c>
      <c r="AG86" s="131" t="s">
        <v>479</v>
      </c>
      <c r="AH86" s="131" t="s">
        <v>479</v>
      </c>
      <c r="AI86" s="133"/>
    </row>
    <row r="87" spans="1:35" s="48" customFormat="1" ht="16.5" customHeight="1" x14ac:dyDescent="0.25">
      <c r="A87" s="67" t="s">
        <v>368</v>
      </c>
      <c r="B87" s="43"/>
      <c r="C87" s="9"/>
      <c r="D87" s="45"/>
      <c r="E87" s="392" t="s">
        <v>1268</v>
      </c>
      <c r="F87" s="392" t="s">
        <v>1268</v>
      </c>
      <c r="G87" s="392" t="s">
        <v>1268</v>
      </c>
      <c r="H87" s="123"/>
      <c r="I87" s="9"/>
      <c r="J87" s="392" t="s">
        <v>1268</v>
      </c>
      <c r="K87" s="45"/>
      <c r="L87" s="45"/>
      <c r="M87" s="45"/>
      <c r="N87" s="45"/>
      <c r="O87" s="9"/>
      <c r="P87" s="45"/>
      <c r="Q87" s="392" t="s">
        <v>1268</v>
      </c>
      <c r="R87" s="392" t="s">
        <v>1268</v>
      </c>
      <c r="S87" s="392" t="s">
        <v>1268</v>
      </c>
      <c r="T87" s="392" t="s">
        <v>1268</v>
      </c>
      <c r="U87" s="392" t="s">
        <v>1268</v>
      </c>
      <c r="V87" s="9"/>
      <c r="W87" s="392" t="s">
        <v>1268</v>
      </c>
      <c r="X87" s="392" t="s">
        <v>1268</v>
      </c>
      <c r="Y87" s="392" t="s">
        <v>1268</v>
      </c>
      <c r="Z87" s="163"/>
      <c r="AA87" s="56"/>
      <c r="AB87" s="9"/>
      <c r="AC87" s="9"/>
      <c r="AD87" s="45" t="s">
        <v>369</v>
      </c>
      <c r="AE87" s="45" t="s">
        <v>1169</v>
      </c>
      <c r="AF87" s="45" t="s">
        <v>1169</v>
      </c>
      <c r="AG87" s="45" t="s">
        <v>1169</v>
      </c>
      <c r="AH87" s="49"/>
      <c r="AI87" s="100"/>
    </row>
    <row r="88" spans="1:35" s="50" customFormat="1" ht="16.5" customHeight="1" x14ac:dyDescent="0.25">
      <c r="A88" s="67" t="s">
        <v>8</v>
      </c>
      <c r="B88" s="42"/>
      <c r="C88" s="9"/>
      <c r="D88" s="45"/>
      <c r="E88" s="45" t="s">
        <v>1269</v>
      </c>
      <c r="F88" s="45" t="s">
        <v>1269</v>
      </c>
      <c r="G88" s="45" t="s">
        <v>1269</v>
      </c>
      <c r="H88" s="123"/>
      <c r="I88" s="9"/>
      <c r="J88" s="45" t="s">
        <v>1269</v>
      </c>
      <c r="K88" s="60"/>
      <c r="L88" s="60"/>
      <c r="M88" s="60"/>
      <c r="N88" s="60"/>
      <c r="O88" s="9"/>
      <c r="P88" s="49"/>
      <c r="Q88" s="45" t="s">
        <v>1291</v>
      </c>
      <c r="R88" s="45" t="s">
        <v>1291</v>
      </c>
      <c r="S88" s="45" t="s">
        <v>1291</v>
      </c>
      <c r="T88" s="45" t="s">
        <v>1291</v>
      </c>
      <c r="U88" s="45" t="s">
        <v>1291</v>
      </c>
      <c r="V88" s="9"/>
      <c r="W88" s="45" t="s">
        <v>1291</v>
      </c>
      <c r="X88" s="45" t="s">
        <v>1291</v>
      </c>
      <c r="Y88" s="45" t="s">
        <v>1302</v>
      </c>
      <c r="Z88" s="162"/>
      <c r="AA88" s="60"/>
      <c r="AB88" s="9"/>
      <c r="AC88" s="9"/>
      <c r="AD88" s="49"/>
      <c r="AE88" s="45" t="s">
        <v>489</v>
      </c>
      <c r="AF88" s="45" t="s">
        <v>489</v>
      </c>
      <c r="AG88" s="45" t="s">
        <v>489</v>
      </c>
      <c r="AH88" s="49"/>
      <c r="AI88" s="111"/>
    </row>
    <row r="89" spans="1:35" s="50" customFormat="1" ht="16.5" customHeight="1" thickBot="1" x14ac:dyDescent="0.3">
      <c r="A89" s="69" t="s">
        <v>14</v>
      </c>
      <c r="B89" s="52"/>
      <c r="C89" s="103"/>
      <c r="D89" s="102"/>
      <c r="E89" s="102"/>
      <c r="F89" s="102"/>
      <c r="G89" s="102"/>
      <c r="H89" s="124"/>
      <c r="I89" s="103"/>
      <c r="J89" s="143" t="s">
        <v>488</v>
      </c>
      <c r="K89" s="102"/>
      <c r="L89" s="102"/>
      <c r="M89" s="102"/>
      <c r="N89" s="143" t="s">
        <v>488</v>
      </c>
      <c r="O89" s="103"/>
      <c r="P89" s="152"/>
      <c r="Q89" s="143" t="s">
        <v>484</v>
      </c>
      <c r="R89" s="143" t="s">
        <v>484</v>
      </c>
      <c r="S89" s="143" t="s">
        <v>484</v>
      </c>
      <c r="T89" s="143" t="s">
        <v>484</v>
      </c>
      <c r="U89" s="143" t="s">
        <v>484</v>
      </c>
      <c r="V89" s="103"/>
      <c r="W89" s="143" t="s">
        <v>488</v>
      </c>
      <c r="X89" s="143" t="s">
        <v>488</v>
      </c>
      <c r="Y89" s="143" t="s">
        <v>488</v>
      </c>
      <c r="Z89" s="164"/>
      <c r="AA89" s="104"/>
      <c r="AB89" s="9"/>
      <c r="AC89" s="9"/>
      <c r="AD89" s="143" t="s">
        <v>486</v>
      </c>
      <c r="AE89" s="143" t="s">
        <v>486</v>
      </c>
      <c r="AF89" s="143" t="s">
        <v>486</v>
      </c>
      <c r="AG89" s="143" t="s">
        <v>486</v>
      </c>
      <c r="AH89" s="143" t="s">
        <v>486</v>
      </c>
      <c r="AI89" s="105"/>
    </row>
    <row r="90" spans="1:35" ht="16.5" customHeight="1" x14ac:dyDescent="0.25">
      <c r="A90" s="520" t="s">
        <v>483</v>
      </c>
      <c r="B90" s="85" t="s">
        <v>4</v>
      </c>
      <c r="C90" s="106"/>
      <c r="D90" s="90" t="s">
        <v>477</v>
      </c>
      <c r="E90" s="116" t="s">
        <v>33</v>
      </c>
      <c r="F90" s="116" t="s">
        <v>521</v>
      </c>
      <c r="G90" s="98" t="s">
        <v>478</v>
      </c>
      <c r="H90" s="121"/>
      <c r="I90" s="93"/>
      <c r="J90" s="509" t="s">
        <v>16</v>
      </c>
      <c r="K90" s="173" t="s">
        <v>17</v>
      </c>
      <c r="L90" s="174" t="s">
        <v>1173</v>
      </c>
      <c r="M90" s="509" t="s">
        <v>18</v>
      </c>
      <c r="N90" s="172" t="s">
        <v>18</v>
      </c>
      <c r="O90" s="93"/>
      <c r="P90" s="500" t="s">
        <v>21</v>
      </c>
      <c r="Q90" s="173" t="s">
        <v>20</v>
      </c>
      <c r="R90" s="489" t="s">
        <v>41</v>
      </c>
      <c r="S90" s="509" t="s">
        <v>23</v>
      </c>
      <c r="T90" s="174" t="s">
        <v>520</v>
      </c>
      <c r="U90" s="432"/>
      <c r="V90" s="106"/>
      <c r="W90" s="149" t="s">
        <v>48</v>
      </c>
      <c r="X90" s="500" t="s">
        <v>519</v>
      </c>
      <c r="Y90" s="165"/>
      <c r="Z90" s="165"/>
      <c r="AA90" s="165"/>
      <c r="AB90" s="156"/>
      <c r="AC90" s="156"/>
      <c r="AD90" s="166"/>
      <c r="AE90" s="497" t="s">
        <v>16</v>
      </c>
      <c r="AF90" s="149" t="s">
        <v>525</v>
      </c>
      <c r="AG90" s="108"/>
      <c r="AH90" s="108"/>
      <c r="AI90" s="109"/>
    </row>
    <row r="91" spans="1:35" s="41" customFormat="1" ht="16.5" customHeight="1" x14ac:dyDescent="0.25">
      <c r="A91" s="521"/>
      <c r="B91" s="38" t="s">
        <v>5</v>
      </c>
      <c r="C91" s="9"/>
      <c r="D91" s="39">
        <v>35</v>
      </c>
      <c r="E91" s="39">
        <v>35</v>
      </c>
      <c r="F91" s="39">
        <v>35</v>
      </c>
      <c r="G91" s="39">
        <v>14</v>
      </c>
      <c r="H91" s="122"/>
      <c r="I91" s="34"/>
      <c r="J91" s="510"/>
      <c r="K91" s="39">
        <v>22</v>
      </c>
      <c r="L91" s="39">
        <v>27</v>
      </c>
      <c r="M91" s="510"/>
      <c r="N91" s="39">
        <v>23</v>
      </c>
      <c r="O91" s="34"/>
      <c r="P91" s="510"/>
      <c r="Q91" s="39">
        <v>21</v>
      </c>
      <c r="R91" s="490"/>
      <c r="S91" s="510"/>
      <c r="T91" s="39">
        <v>22</v>
      </c>
      <c r="U91" s="39"/>
      <c r="V91" s="9"/>
      <c r="W91" s="39">
        <v>4</v>
      </c>
      <c r="X91" s="501"/>
      <c r="Y91" s="13"/>
      <c r="Z91" s="13"/>
      <c r="AA91" s="13"/>
      <c r="AB91" s="34"/>
      <c r="AC91" s="34"/>
      <c r="AD91" s="39"/>
      <c r="AE91" s="498"/>
      <c r="AF91" s="39">
        <v>3</v>
      </c>
      <c r="AG91" s="49"/>
      <c r="AH91" s="49"/>
      <c r="AI91" s="100"/>
    </row>
    <row r="92" spans="1:35" s="41" customFormat="1" ht="16.5" customHeight="1" x14ac:dyDescent="0.25">
      <c r="A92" s="521"/>
      <c r="B92" s="42" t="s">
        <v>6</v>
      </c>
      <c r="C92" s="9"/>
      <c r="D92" s="33" t="s">
        <v>476</v>
      </c>
      <c r="E92" s="4" t="s">
        <v>34</v>
      </c>
      <c r="F92" s="4" t="s">
        <v>36</v>
      </c>
      <c r="G92" s="37"/>
      <c r="H92" s="122"/>
      <c r="I92" s="34"/>
      <c r="J92" s="511"/>
      <c r="K92" s="149" t="s">
        <v>1173</v>
      </c>
      <c r="L92" s="149" t="s">
        <v>24</v>
      </c>
      <c r="M92" s="511"/>
      <c r="N92" s="173" t="s">
        <v>19</v>
      </c>
      <c r="O92" s="34"/>
      <c r="P92" s="511"/>
      <c r="Q92" s="86" t="s">
        <v>41</v>
      </c>
      <c r="R92" s="491"/>
      <c r="S92" s="511"/>
      <c r="T92" s="53" t="s">
        <v>478</v>
      </c>
      <c r="U92" s="36"/>
      <c r="V92" s="9"/>
      <c r="W92" s="53" t="s">
        <v>478</v>
      </c>
      <c r="X92" s="502"/>
      <c r="Y92" s="13"/>
      <c r="Z92" s="13"/>
      <c r="AA92" s="13"/>
      <c r="AB92" s="34"/>
      <c r="AC92" s="34"/>
      <c r="AD92" s="36"/>
      <c r="AE92" s="499"/>
      <c r="AF92" s="345" t="s">
        <v>478</v>
      </c>
      <c r="AG92" s="49"/>
      <c r="AH92" s="49"/>
      <c r="AI92" s="100"/>
    </row>
    <row r="93" spans="1:35" s="41" customFormat="1" ht="16.5" customHeight="1" x14ac:dyDescent="0.25">
      <c r="A93" s="521"/>
      <c r="B93" s="38" t="s">
        <v>5</v>
      </c>
      <c r="C93" s="9"/>
      <c r="D93" s="39">
        <v>21</v>
      </c>
      <c r="E93" s="39">
        <v>35</v>
      </c>
      <c r="F93" s="39">
        <v>35</v>
      </c>
      <c r="G93" s="39"/>
      <c r="H93" s="123"/>
      <c r="I93" s="9"/>
      <c r="J93" s="39">
        <v>40</v>
      </c>
      <c r="K93" s="39">
        <v>27</v>
      </c>
      <c r="L93" s="39">
        <v>27</v>
      </c>
      <c r="M93" s="39">
        <v>23</v>
      </c>
      <c r="N93" s="39">
        <v>21</v>
      </c>
      <c r="O93" s="9"/>
      <c r="P93" s="39">
        <v>26</v>
      </c>
      <c r="Q93" s="39">
        <v>22</v>
      </c>
      <c r="R93" s="39">
        <v>22</v>
      </c>
      <c r="S93" s="39">
        <v>21</v>
      </c>
      <c r="T93" s="39">
        <v>30</v>
      </c>
      <c r="U93" s="39"/>
      <c r="V93" s="9"/>
      <c r="W93" s="39">
        <v>8</v>
      </c>
      <c r="X93" s="39">
        <v>7</v>
      </c>
      <c r="Y93" s="71"/>
      <c r="Z93" s="71"/>
      <c r="AA93" s="71"/>
      <c r="AB93" s="9"/>
      <c r="AC93" s="9"/>
      <c r="AD93" s="39"/>
      <c r="AE93" s="39">
        <v>2</v>
      </c>
      <c r="AF93" s="73">
        <v>3</v>
      </c>
      <c r="AG93" s="1"/>
      <c r="AH93" s="1"/>
      <c r="AI93" s="100"/>
    </row>
    <row r="94" spans="1:35" s="51" customFormat="1" ht="16.5" customHeight="1" x14ac:dyDescent="0.25">
      <c r="A94" s="521"/>
      <c r="B94" s="80" t="s">
        <v>9</v>
      </c>
      <c r="C94" s="74"/>
      <c r="D94" s="131" t="s">
        <v>1270</v>
      </c>
      <c r="E94" s="131" t="s">
        <v>1271</v>
      </c>
      <c r="F94" s="131" t="s">
        <v>1271</v>
      </c>
      <c r="G94" s="438"/>
      <c r="H94" s="123"/>
      <c r="I94" s="9"/>
      <c r="J94" s="131" t="s">
        <v>495</v>
      </c>
      <c r="K94" s="131" t="s">
        <v>494</v>
      </c>
      <c r="L94" s="131" t="s">
        <v>495</v>
      </c>
      <c r="M94" s="131" t="s">
        <v>494</v>
      </c>
      <c r="N94" s="131" t="s">
        <v>494</v>
      </c>
      <c r="O94" s="46"/>
      <c r="P94" s="131" t="s">
        <v>495</v>
      </c>
      <c r="Q94" s="131" t="s">
        <v>518</v>
      </c>
      <c r="R94" s="131" t="s">
        <v>1270</v>
      </c>
      <c r="S94" s="131" t="s">
        <v>496</v>
      </c>
      <c r="T94" s="131" t="s">
        <v>496</v>
      </c>
      <c r="U94" s="45"/>
      <c r="V94" s="9"/>
      <c r="W94" s="131" t="s">
        <v>494</v>
      </c>
      <c r="X94" s="131" t="s">
        <v>496</v>
      </c>
      <c r="Y94" s="45"/>
      <c r="Z94" s="45"/>
      <c r="AA94" s="45"/>
      <c r="AB94" s="46"/>
      <c r="AC94" s="46"/>
      <c r="AD94" s="45"/>
      <c r="AE94" s="131"/>
      <c r="AF94" s="131"/>
      <c r="AG94" s="45"/>
      <c r="AH94" s="49"/>
      <c r="AI94" s="100"/>
    </row>
    <row r="95" spans="1:35" s="50" customFormat="1" ht="16.5" customHeight="1" x14ac:dyDescent="0.25">
      <c r="A95" s="521"/>
      <c r="B95" s="81" t="s">
        <v>10</v>
      </c>
      <c r="C95" s="74"/>
      <c r="D95" s="393" t="s">
        <v>1272</v>
      </c>
      <c r="E95" s="393" t="s">
        <v>1273</v>
      </c>
      <c r="F95" s="393" t="s">
        <v>1270</v>
      </c>
      <c r="G95" s="394"/>
      <c r="H95" s="123"/>
      <c r="I95" s="9"/>
      <c r="J95" s="45" t="s">
        <v>496</v>
      </c>
      <c r="K95" s="45" t="s">
        <v>496</v>
      </c>
      <c r="L95" s="45" t="s">
        <v>496</v>
      </c>
      <c r="M95" s="45" t="s">
        <v>518</v>
      </c>
      <c r="N95" s="45" t="s">
        <v>518</v>
      </c>
      <c r="O95" s="46"/>
      <c r="P95" s="45" t="s">
        <v>496</v>
      </c>
      <c r="Q95" s="45" t="s">
        <v>494</v>
      </c>
      <c r="R95" s="45" t="s">
        <v>1281</v>
      </c>
      <c r="S95" s="45" t="s">
        <v>495</v>
      </c>
      <c r="T95" s="45" t="s">
        <v>494</v>
      </c>
      <c r="U95" s="45"/>
      <c r="V95" s="9"/>
      <c r="W95" s="45" t="s">
        <v>496</v>
      </c>
      <c r="X95" s="45" t="s">
        <v>494</v>
      </c>
      <c r="Y95" s="398"/>
      <c r="Z95" s="45"/>
      <c r="AA95" s="45"/>
      <c r="AB95" s="46"/>
      <c r="AC95" s="46"/>
      <c r="AD95" s="45"/>
      <c r="AE95" s="45"/>
      <c r="AF95" s="45"/>
      <c r="AG95" s="45"/>
      <c r="AH95" s="49"/>
      <c r="AI95" s="100"/>
    </row>
    <row r="96" spans="1:35" s="50" customFormat="1" ht="16.5" customHeight="1" x14ac:dyDescent="0.25">
      <c r="A96" s="521"/>
      <c r="B96" s="81" t="s">
        <v>11</v>
      </c>
      <c r="C96" s="74"/>
      <c r="D96" s="393" t="s">
        <v>1274</v>
      </c>
      <c r="E96" s="393" t="s">
        <v>1275</v>
      </c>
      <c r="F96" s="393" t="s">
        <v>1273</v>
      </c>
      <c r="G96" s="394"/>
      <c r="H96" s="123"/>
      <c r="I96" s="9"/>
      <c r="J96" s="45" t="s">
        <v>501</v>
      </c>
      <c r="K96" s="45" t="s">
        <v>499</v>
      </c>
      <c r="L96" s="45" t="s">
        <v>497</v>
      </c>
      <c r="M96" s="45" t="s">
        <v>497</v>
      </c>
      <c r="N96" s="45" t="s">
        <v>497</v>
      </c>
      <c r="O96" s="46"/>
      <c r="P96" s="45" t="s">
        <v>526</v>
      </c>
      <c r="Q96" s="45" t="s">
        <v>499</v>
      </c>
      <c r="R96" s="45" t="s">
        <v>1274</v>
      </c>
      <c r="S96" s="45" t="s">
        <v>497</v>
      </c>
      <c r="T96" s="45" t="s">
        <v>499</v>
      </c>
      <c r="U96" s="45"/>
      <c r="V96" s="9"/>
      <c r="W96" s="45" t="s">
        <v>499</v>
      </c>
      <c r="X96" s="45" t="s">
        <v>497</v>
      </c>
      <c r="Y96" s="45"/>
      <c r="Z96" s="45"/>
      <c r="AA96" s="45"/>
      <c r="AB96" s="46"/>
      <c r="AC96" s="46"/>
      <c r="AD96" s="45"/>
      <c r="AE96" s="45"/>
      <c r="AF96" s="45"/>
      <c r="AG96" s="45"/>
      <c r="AH96" s="49"/>
      <c r="AI96" s="100"/>
    </row>
    <row r="97" spans="1:35" s="50" customFormat="1" ht="16.5" customHeight="1" x14ac:dyDescent="0.25">
      <c r="A97" s="521"/>
      <c r="B97" s="81" t="s">
        <v>480</v>
      </c>
      <c r="C97" s="74"/>
      <c r="D97" s="393"/>
      <c r="E97" s="393"/>
      <c r="F97" s="393" t="s">
        <v>1272</v>
      </c>
      <c r="G97" s="394"/>
      <c r="H97" s="123"/>
      <c r="I97" s="9"/>
      <c r="J97" s="45" t="s">
        <v>502</v>
      </c>
      <c r="K97" s="45" t="s">
        <v>498</v>
      </c>
      <c r="L97" s="45" t="s">
        <v>498</v>
      </c>
      <c r="M97" s="45" t="s">
        <v>498</v>
      </c>
      <c r="N97" s="45" t="s">
        <v>498</v>
      </c>
      <c r="O97" s="46"/>
      <c r="P97" s="45" t="s">
        <v>500</v>
      </c>
      <c r="Q97" s="45" t="s">
        <v>498</v>
      </c>
      <c r="R97" s="45"/>
      <c r="S97" s="45" t="s">
        <v>504</v>
      </c>
      <c r="T97" s="45" t="s">
        <v>497</v>
      </c>
      <c r="U97" s="45"/>
      <c r="V97" s="9"/>
      <c r="W97" s="45" t="s">
        <v>498</v>
      </c>
      <c r="X97" s="147" t="s">
        <v>503</v>
      </c>
      <c r="Y97" s="45"/>
      <c r="Z97" s="45"/>
      <c r="AA97" s="45"/>
      <c r="AB97" s="46"/>
      <c r="AC97" s="46"/>
      <c r="AD97" s="45"/>
      <c r="AE97" s="45"/>
      <c r="AF97" s="45"/>
      <c r="AG97" s="45"/>
      <c r="AH97" s="49"/>
      <c r="AI97" s="100"/>
    </row>
    <row r="98" spans="1:35" s="51" customFormat="1" ht="16.5" customHeight="1" x14ac:dyDescent="0.25">
      <c r="A98" s="521"/>
      <c r="B98" s="80" t="s">
        <v>9</v>
      </c>
      <c r="C98" s="74"/>
      <c r="D98" s="131" t="s">
        <v>1276</v>
      </c>
      <c r="E98" s="131" t="s">
        <v>1270</v>
      </c>
      <c r="F98" s="131" t="s">
        <v>1271</v>
      </c>
      <c r="G98" s="131" t="s">
        <v>1330</v>
      </c>
      <c r="H98" s="123"/>
      <c r="I98" s="9"/>
      <c r="J98" s="484"/>
      <c r="K98" s="131" t="s">
        <v>495</v>
      </c>
      <c r="L98" s="131" t="s">
        <v>495</v>
      </c>
      <c r="M98" s="484"/>
      <c r="N98" s="131" t="s">
        <v>518</v>
      </c>
      <c r="O98" s="46"/>
      <c r="P98" s="439"/>
      <c r="Q98" s="141" t="s">
        <v>1270</v>
      </c>
      <c r="R98" s="439"/>
      <c r="S98" s="439"/>
      <c r="T98" s="131" t="s">
        <v>1330</v>
      </c>
      <c r="U98" s="45"/>
      <c r="V98" s="9"/>
      <c r="W98" s="131" t="s">
        <v>488</v>
      </c>
      <c r="X98" s="439"/>
      <c r="Y98" s="398"/>
      <c r="Z98" s="45"/>
      <c r="AA98" s="45"/>
      <c r="AB98" s="46"/>
      <c r="AC98" s="46"/>
      <c r="AD98" s="45"/>
      <c r="AE98" s="131" t="s">
        <v>518</v>
      </c>
      <c r="AF98" s="131" t="s">
        <v>1331</v>
      </c>
      <c r="AG98" s="45"/>
      <c r="AH98" s="49"/>
      <c r="AI98" s="100"/>
    </row>
    <row r="99" spans="1:35" s="50" customFormat="1" ht="16.5" customHeight="1" x14ac:dyDescent="0.25">
      <c r="A99" s="521"/>
      <c r="B99" s="81" t="s">
        <v>10</v>
      </c>
      <c r="C99" s="74"/>
      <c r="D99" s="393" t="s">
        <v>1272</v>
      </c>
      <c r="E99" s="393" t="s">
        <v>1273</v>
      </c>
      <c r="F99" s="393" t="s">
        <v>1270</v>
      </c>
      <c r="G99" s="394"/>
      <c r="H99" s="123"/>
      <c r="I99" s="9"/>
      <c r="J99" s="485"/>
      <c r="K99" s="45" t="s">
        <v>496</v>
      </c>
      <c r="L99" s="45" t="s">
        <v>496</v>
      </c>
      <c r="M99" s="485"/>
      <c r="N99" s="45" t="s">
        <v>494</v>
      </c>
      <c r="O99" s="46"/>
      <c r="P99" s="436"/>
      <c r="Q99" s="396" t="s">
        <v>1281</v>
      </c>
      <c r="R99" s="436"/>
      <c r="S99" s="436"/>
      <c r="T99" s="131"/>
      <c r="U99" s="45"/>
      <c r="V99" s="9"/>
      <c r="W99" s="45"/>
      <c r="X99" s="436"/>
      <c r="Y99" s="45"/>
      <c r="Z99" s="45"/>
      <c r="AA99" s="45"/>
      <c r="AB99" s="46"/>
      <c r="AC99" s="46"/>
      <c r="AD99" s="45"/>
      <c r="AE99" s="45" t="s">
        <v>494</v>
      </c>
      <c r="AF99" s="45"/>
      <c r="AG99" s="45"/>
      <c r="AH99" s="49"/>
      <c r="AI99" s="100"/>
    </row>
    <row r="100" spans="1:35" s="50" customFormat="1" ht="16.5" customHeight="1" x14ac:dyDescent="0.25">
      <c r="A100" s="521"/>
      <c r="B100" s="81" t="s">
        <v>11</v>
      </c>
      <c r="C100" s="74"/>
      <c r="D100" s="393" t="s">
        <v>1274</v>
      </c>
      <c r="E100" s="393" t="s">
        <v>1272</v>
      </c>
      <c r="F100" s="393" t="s">
        <v>1273</v>
      </c>
      <c r="G100" s="394"/>
      <c r="H100" s="123"/>
      <c r="I100" s="9"/>
      <c r="J100" s="485"/>
      <c r="K100" s="45" t="s">
        <v>497</v>
      </c>
      <c r="L100" s="45" t="s">
        <v>497</v>
      </c>
      <c r="M100" s="485"/>
      <c r="N100" s="45" t="s">
        <v>499</v>
      </c>
      <c r="O100" s="46"/>
      <c r="P100" s="436"/>
      <c r="Q100" s="396" t="s">
        <v>1274</v>
      </c>
      <c r="R100" s="436"/>
      <c r="S100" s="436"/>
      <c r="T100" s="131"/>
      <c r="U100" s="45"/>
      <c r="V100" s="9"/>
      <c r="W100" s="45"/>
      <c r="X100" s="436"/>
      <c r="Y100" s="45"/>
      <c r="Z100" s="45"/>
      <c r="AA100" s="45"/>
      <c r="AB100" s="46"/>
      <c r="AC100" s="46"/>
      <c r="AD100" s="45"/>
      <c r="AE100" s="45" t="s">
        <v>522</v>
      </c>
      <c r="AF100" s="45"/>
      <c r="AG100" s="45"/>
      <c r="AH100" s="49"/>
      <c r="AI100" s="100"/>
    </row>
    <row r="101" spans="1:35" s="50" customFormat="1" ht="16.5" customHeight="1" x14ac:dyDescent="0.25">
      <c r="A101" s="522"/>
      <c r="B101" s="81" t="s">
        <v>480</v>
      </c>
      <c r="C101" s="74"/>
      <c r="D101" s="393"/>
      <c r="E101" s="393"/>
      <c r="F101" s="393" t="s">
        <v>1272</v>
      </c>
      <c r="G101" s="394"/>
      <c r="H101" s="123"/>
      <c r="I101" s="9"/>
      <c r="J101" s="486"/>
      <c r="K101" s="45" t="s">
        <v>498</v>
      </c>
      <c r="L101" s="45" t="s">
        <v>498</v>
      </c>
      <c r="M101" s="486"/>
      <c r="N101" s="45" t="s">
        <v>498</v>
      </c>
      <c r="O101" s="46"/>
      <c r="P101" s="437"/>
      <c r="Q101" s="396"/>
      <c r="R101" s="437"/>
      <c r="S101" s="437"/>
      <c r="T101" s="131"/>
      <c r="U101" s="45"/>
      <c r="V101" s="9"/>
      <c r="W101" s="45"/>
      <c r="X101" s="437"/>
      <c r="Y101" s="398"/>
      <c r="Z101" s="45"/>
      <c r="AA101" s="45"/>
      <c r="AB101" s="46"/>
      <c r="AC101" s="46"/>
      <c r="AD101" s="45"/>
      <c r="AE101" s="45" t="s">
        <v>523</v>
      </c>
      <c r="AF101" s="45"/>
      <c r="AG101" s="45"/>
      <c r="AH101" s="49"/>
      <c r="AI101" s="100"/>
    </row>
    <row r="102" spans="1:35" s="134" customFormat="1" ht="16.5" customHeight="1" x14ac:dyDescent="0.25">
      <c r="A102" s="129" t="s">
        <v>7</v>
      </c>
      <c r="B102" s="130"/>
      <c r="C102" s="138"/>
      <c r="D102" s="131" t="s">
        <v>1320</v>
      </c>
      <c r="E102" s="131" t="s">
        <v>1320</v>
      </c>
      <c r="F102" s="131" t="s">
        <v>1320</v>
      </c>
      <c r="G102" s="131" t="s">
        <v>1320</v>
      </c>
      <c r="H102" s="132"/>
      <c r="I102" s="138"/>
      <c r="J102" s="131" t="s">
        <v>1170</v>
      </c>
      <c r="K102" s="131" t="s">
        <v>1170</v>
      </c>
      <c r="L102" s="131" t="s">
        <v>1170</v>
      </c>
      <c r="M102" s="131" t="s">
        <v>1170</v>
      </c>
      <c r="N102" s="131" t="s">
        <v>1170</v>
      </c>
      <c r="O102" s="125"/>
      <c r="P102" s="131" t="s">
        <v>1322</v>
      </c>
      <c r="Q102" s="131" t="s">
        <v>1322</v>
      </c>
      <c r="R102" s="131" t="s">
        <v>1322</v>
      </c>
      <c r="S102" s="131" t="s">
        <v>1322</v>
      </c>
      <c r="T102" s="131" t="s">
        <v>1322</v>
      </c>
      <c r="U102" s="131"/>
      <c r="V102" s="138"/>
      <c r="W102" s="131" t="s">
        <v>45</v>
      </c>
      <c r="X102" s="131" t="s">
        <v>45</v>
      </c>
      <c r="Y102" s="71"/>
      <c r="Z102" s="131"/>
      <c r="AA102" s="131"/>
      <c r="AB102" s="138"/>
      <c r="AC102" s="138"/>
      <c r="AD102" s="131"/>
      <c r="AE102" s="131" t="s">
        <v>1172</v>
      </c>
      <c r="AF102" s="131" t="s">
        <v>1172</v>
      </c>
      <c r="AG102" s="139"/>
      <c r="AH102" s="140"/>
      <c r="AI102" s="142"/>
    </row>
    <row r="103" spans="1:35" s="48" customFormat="1" ht="16.5" customHeight="1" x14ac:dyDescent="0.25">
      <c r="A103" s="67" t="s">
        <v>368</v>
      </c>
      <c r="B103" s="43"/>
      <c r="C103" s="9"/>
      <c r="D103" s="45"/>
      <c r="E103" s="390" t="s">
        <v>1260</v>
      </c>
      <c r="F103" s="390" t="s">
        <v>1260</v>
      </c>
      <c r="G103" s="45"/>
      <c r="H103" s="123"/>
      <c r="I103" s="9"/>
      <c r="J103" s="391" t="s">
        <v>1263</v>
      </c>
      <c r="K103" s="391" t="s">
        <v>1263</v>
      </c>
      <c r="L103" s="391" t="s">
        <v>1263</v>
      </c>
      <c r="M103" s="391" t="s">
        <v>1263</v>
      </c>
      <c r="N103" s="391" t="s">
        <v>1263</v>
      </c>
      <c r="O103" s="46"/>
      <c r="P103" s="391" t="s">
        <v>1263</v>
      </c>
      <c r="Q103" s="45" t="s">
        <v>1288</v>
      </c>
      <c r="R103" s="392" t="s">
        <v>1268</v>
      </c>
      <c r="S103" s="391" t="s">
        <v>1263</v>
      </c>
      <c r="T103" s="391" t="s">
        <v>1263</v>
      </c>
      <c r="U103" s="391"/>
      <c r="V103" s="9"/>
      <c r="W103" s="391" t="s">
        <v>1263</v>
      </c>
      <c r="X103" s="391" t="s">
        <v>1263</v>
      </c>
      <c r="Y103" s="49"/>
      <c r="Z103" s="45"/>
      <c r="AA103" s="45"/>
      <c r="AB103" s="9"/>
      <c r="AC103" s="9"/>
      <c r="AD103" s="45"/>
      <c r="AE103" s="391" t="s">
        <v>1263</v>
      </c>
      <c r="AF103" s="391" t="s">
        <v>1263</v>
      </c>
      <c r="AG103" s="49"/>
      <c r="AH103" s="1"/>
      <c r="AI103" s="117"/>
    </row>
    <row r="104" spans="1:35" s="50" customFormat="1" ht="16.5" customHeight="1" x14ac:dyDescent="0.25">
      <c r="A104" s="67" t="s">
        <v>8</v>
      </c>
      <c r="B104" s="42"/>
      <c r="C104" s="9"/>
      <c r="D104" s="394"/>
      <c r="E104" s="45" t="s">
        <v>1277</v>
      </c>
      <c r="F104" s="45" t="s">
        <v>1277</v>
      </c>
      <c r="G104" s="45"/>
      <c r="H104" s="123"/>
      <c r="I104" s="9"/>
      <c r="J104" s="45" t="s">
        <v>1278</v>
      </c>
      <c r="K104" s="45" t="s">
        <v>1278</v>
      </c>
      <c r="L104" s="45" t="s">
        <v>1278</v>
      </c>
      <c r="M104" s="45" t="s">
        <v>1278</v>
      </c>
      <c r="N104" s="45" t="s">
        <v>1278</v>
      </c>
      <c r="O104" s="9"/>
      <c r="P104" s="45" t="s">
        <v>1278</v>
      </c>
      <c r="Q104" s="45" t="s">
        <v>1289</v>
      </c>
      <c r="R104" s="45" t="s">
        <v>1290</v>
      </c>
      <c r="S104" s="45" t="s">
        <v>1278</v>
      </c>
      <c r="T104" s="45" t="s">
        <v>1278</v>
      </c>
      <c r="U104" s="45"/>
      <c r="V104" s="9"/>
      <c r="W104" s="45" t="s">
        <v>1303</v>
      </c>
      <c r="X104" s="45" t="s">
        <v>1304</v>
      </c>
      <c r="Y104" s="49"/>
      <c r="Z104" s="49"/>
      <c r="AA104" s="49"/>
      <c r="AB104" s="9"/>
      <c r="AC104" s="9"/>
      <c r="AD104" s="49"/>
      <c r="AE104" s="45" t="s">
        <v>1305</v>
      </c>
      <c r="AF104" s="45" t="s">
        <v>1305</v>
      </c>
      <c r="AG104" s="49"/>
      <c r="AH104" s="1"/>
      <c r="AI104" s="118"/>
    </row>
    <row r="105" spans="1:35" s="50" customFormat="1" ht="16.5" customHeight="1" thickBot="1" x14ac:dyDescent="0.3">
      <c r="A105" s="69" t="s">
        <v>14</v>
      </c>
      <c r="B105" s="52"/>
      <c r="C105" s="103"/>
      <c r="D105" s="395"/>
      <c r="E105" s="395"/>
      <c r="F105" s="395"/>
      <c r="G105" s="395"/>
      <c r="H105" s="124"/>
      <c r="I105" s="103"/>
      <c r="J105" s="143" t="s">
        <v>1331</v>
      </c>
      <c r="K105" s="143" t="s">
        <v>1331</v>
      </c>
      <c r="L105" s="143" t="s">
        <v>1331</v>
      </c>
      <c r="M105" s="143" t="s">
        <v>1331</v>
      </c>
      <c r="N105" s="143" t="s">
        <v>1331</v>
      </c>
      <c r="O105" s="103"/>
      <c r="P105" s="143" t="s">
        <v>487</v>
      </c>
      <c r="Q105" s="143" t="s">
        <v>487</v>
      </c>
      <c r="R105" s="143" t="s">
        <v>487</v>
      </c>
      <c r="S105" s="143" t="s">
        <v>487</v>
      </c>
      <c r="T105" s="143" t="s">
        <v>487</v>
      </c>
      <c r="U105" s="143"/>
      <c r="V105" s="103"/>
      <c r="W105" s="143" t="s">
        <v>484</v>
      </c>
      <c r="X105" s="143" t="s">
        <v>484</v>
      </c>
      <c r="Y105" s="143"/>
      <c r="Z105" s="144"/>
      <c r="AA105" s="144"/>
      <c r="AB105" s="103"/>
      <c r="AC105" s="103"/>
      <c r="AD105" s="102"/>
      <c r="AE105" s="147" t="s">
        <v>488</v>
      </c>
      <c r="AF105" s="147" t="s">
        <v>488</v>
      </c>
      <c r="AG105" s="144"/>
      <c r="AH105" s="102"/>
      <c r="AI105" s="119"/>
    </row>
    <row r="106" spans="1:35" ht="16.5" customHeight="1" thickBot="1" x14ac:dyDescent="0.3">
      <c r="A106" s="520" t="s">
        <v>483</v>
      </c>
      <c r="B106" s="85" t="s">
        <v>4</v>
      </c>
      <c r="C106" s="106"/>
      <c r="D106" s="114"/>
      <c r="E106" s="343"/>
      <c r="F106" s="39"/>
      <c r="G106" s="39"/>
      <c r="H106" s="124"/>
      <c r="I106" s="103"/>
      <c r="J106" s="343"/>
      <c r="K106" s="110" t="s">
        <v>477</v>
      </c>
      <c r="L106" s="116" t="s">
        <v>33</v>
      </c>
      <c r="M106" s="489" t="s">
        <v>38</v>
      </c>
      <c r="N106" s="487" t="s">
        <v>39</v>
      </c>
      <c r="O106" s="93"/>
      <c r="P106" s="487" t="s">
        <v>39</v>
      </c>
      <c r="Q106" s="508" t="s">
        <v>380</v>
      </c>
      <c r="R106" s="169" t="s">
        <v>382</v>
      </c>
      <c r="S106" s="170" t="s">
        <v>383</v>
      </c>
      <c r="T106" s="151" t="s">
        <v>387</v>
      </c>
      <c r="U106" s="167"/>
      <c r="V106" s="103"/>
      <c r="W106" s="489" t="s">
        <v>41</v>
      </c>
      <c r="X106" s="148" t="s">
        <v>41</v>
      </c>
      <c r="Y106" s="90" t="s">
        <v>477</v>
      </c>
      <c r="Z106" s="116" t="s">
        <v>33</v>
      </c>
      <c r="AA106" s="116" t="s">
        <v>37</v>
      </c>
      <c r="AB106" s="9"/>
      <c r="AC106" s="106"/>
      <c r="AD106" s="489" t="s">
        <v>41</v>
      </c>
      <c r="AE106" s="148" t="s">
        <v>41</v>
      </c>
      <c r="AF106" s="489" t="s">
        <v>40</v>
      </c>
      <c r="AG106" s="489" t="s">
        <v>40</v>
      </c>
      <c r="AH106" s="107"/>
      <c r="AI106" s="109"/>
    </row>
    <row r="107" spans="1:35" s="41" customFormat="1" ht="16.5" customHeight="1" thickBot="1" x14ac:dyDescent="0.3">
      <c r="A107" s="521"/>
      <c r="B107" s="38" t="s">
        <v>5</v>
      </c>
      <c r="C107" s="9"/>
      <c r="D107" s="39"/>
      <c r="E107" s="39"/>
      <c r="F107" s="39"/>
      <c r="G107" s="39"/>
      <c r="H107" s="124"/>
      <c r="I107" s="103"/>
      <c r="J107" s="39"/>
      <c r="K107" s="71">
        <v>20</v>
      </c>
      <c r="L107" s="71">
        <v>19</v>
      </c>
      <c r="M107" s="490"/>
      <c r="N107" s="488"/>
      <c r="O107" s="34"/>
      <c r="P107" s="488"/>
      <c r="Q107" s="482"/>
      <c r="R107" s="71">
        <v>19</v>
      </c>
      <c r="S107" s="71">
        <v>22</v>
      </c>
      <c r="T107" s="71">
        <v>22</v>
      </c>
      <c r="U107" s="71"/>
      <c r="V107" s="103"/>
      <c r="W107" s="490"/>
      <c r="X107" s="39">
        <v>41</v>
      </c>
      <c r="Y107" s="39">
        <v>7</v>
      </c>
      <c r="Z107" s="39">
        <v>7</v>
      </c>
      <c r="AA107" s="3">
        <v>7</v>
      </c>
      <c r="AB107" s="9"/>
      <c r="AC107" s="9"/>
      <c r="AD107" s="490"/>
      <c r="AE107" s="39">
        <v>7</v>
      </c>
      <c r="AF107" s="490"/>
      <c r="AG107" s="490"/>
      <c r="AH107" s="49"/>
      <c r="AI107" s="100"/>
    </row>
    <row r="108" spans="1:35" s="41" customFormat="1" ht="16.5" customHeight="1" thickBot="1" x14ac:dyDescent="0.3">
      <c r="A108" s="521"/>
      <c r="B108" s="42" t="s">
        <v>6</v>
      </c>
      <c r="C108" s="9"/>
      <c r="D108" s="59"/>
      <c r="E108" s="344"/>
      <c r="F108" s="39"/>
      <c r="G108" s="39"/>
      <c r="H108" s="124"/>
      <c r="I108" s="103"/>
      <c r="J108" s="37"/>
      <c r="K108" s="33" t="s">
        <v>476</v>
      </c>
      <c r="L108" s="86" t="s">
        <v>38</v>
      </c>
      <c r="M108" s="491"/>
      <c r="N108" s="488"/>
      <c r="O108" s="34"/>
      <c r="P108" s="488"/>
      <c r="Q108" s="483"/>
      <c r="R108" s="171" t="s">
        <v>383</v>
      </c>
      <c r="S108" s="145" t="s">
        <v>385</v>
      </c>
      <c r="T108" s="4" t="s">
        <v>34</v>
      </c>
      <c r="U108" s="344"/>
      <c r="V108" s="103"/>
      <c r="W108" s="491"/>
      <c r="X108" s="53" t="s">
        <v>478</v>
      </c>
      <c r="Y108" s="33" t="s">
        <v>476</v>
      </c>
      <c r="Z108" s="4" t="s">
        <v>34</v>
      </c>
      <c r="AA108" s="49"/>
      <c r="AB108" s="9"/>
      <c r="AC108" s="9"/>
      <c r="AD108" s="491"/>
      <c r="AE108" s="53" t="s">
        <v>478</v>
      </c>
      <c r="AF108" s="491"/>
      <c r="AG108" s="491"/>
      <c r="AH108" s="49"/>
      <c r="AI108" s="100"/>
    </row>
    <row r="109" spans="1:35" s="41" customFormat="1" ht="16.5" customHeight="1" thickBot="1" x14ac:dyDescent="0.3">
      <c r="A109" s="521"/>
      <c r="B109" s="38" t="s">
        <v>5</v>
      </c>
      <c r="C109" s="9"/>
      <c r="D109" s="39"/>
      <c r="E109" s="39"/>
      <c r="F109" s="39"/>
      <c r="G109" s="39"/>
      <c r="H109" s="124"/>
      <c r="I109" s="103"/>
      <c r="J109" s="39"/>
      <c r="K109" s="71">
        <v>19</v>
      </c>
      <c r="L109" s="71">
        <v>20</v>
      </c>
      <c r="M109" s="71">
        <v>20</v>
      </c>
      <c r="N109" s="71">
        <v>20</v>
      </c>
      <c r="O109" s="12"/>
      <c r="P109" s="71">
        <v>20</v>
      </c>
      <c r="Q109" s="71">
        <v>22</v>
      </c>
      <c r="R109" s="71">
        <v>22</v>
      </c>
      <c r="S109" s="71">
        <v>25</v>
      </c>
      <c r="T109" s="39">
        <v>19</v>
      </c>
      <c r="U109" s="39"/>
      <c r="V109" s="103"/>
      <c r="W109" s="71">
        <v>41</v>
      </c>
      <c r="X109" s="71">
        <v>39</v>
      </c>
      <c r="Y109" s="39">
        <v>7</v>
      </c>
      <c r="Z109" s="39">
        <v>7</v>
      </c>
      <c r="AA109" s="49"/>
      <c r="AB109" s="9"/>
      <c r="AC109" s="12"/>
      <c r="AD109" s="39">
        <v>7</v>
      </c>
      <c r="AE109" s="39">
        <v>7</v>
      </c>
      <c r="AF109" s="39">
        <v>20</v>
      </c>
      <c r="AG109" s="39">
        <v>20</v>
      </c>
      <c r="AH109" s="49"/>
      <c r="AI109" s="120"/>
    </row>
    <row r="110" spans="1:35" s="51" customFormat="1" ht="16.5" customHeight="1" thickBot="1" x14ac:dyDescent="0.3">
      <c r="A110" s="521"/>
      <c r="B110" s="80" t="s">
        <v>9</v>
      </c>
      <c r="C110" s="74"/>
      <c r="D110" s="49"/>
      <c r="E110" s="49"/>
      <c r="F110" s="39"/>
      <c r="G110" s="39"/>
      <c r="H110" s="124"/>
      <c r="I110" s="103"/>
      <c r="J110" s="49"/>
      <c r="K110" s="131" t="s">
        <v>1270</v>
      </c>
      <c r="L110" s="131" t="s">
        <v>1271</v>
      </c>
      <c r="M110" s="131" t="s">
        <v>1270</v>
      </c>
      <c r="N110" s="131" t="s">
        <v>1276</v>
      </c>
      <c r="O110" s="9"/>
      <c r="P110" s="131" t="s">
        <v>1270</v>
      </c>
      <c r="Q110" s="131" t="s">
        <v>506</v>
      </c>
      <c r="R110" s="131" t="s">
        <v>506</v>
      </c>
      <c r="S110" s="131" t="s">
        <v>506</v>
      </c>
      <c r="T110" s="131" t="s">
        <v>506</v>
      </c>
      <c r="U110" s="45"/>
      <c r="V110" s="103"/>
      <c r="W110" s="131" t="s">
        <v>1270</v>
      </c>
      <c r="X110" s="131" t="s">
        <v>1270</v>
      </c>
      <c r="Y110" s="131" t="s">
        <v>1276</v>
      </c>
      <c r="Z110" s="131" t="s">
        <v>1271</v>
      </c>
      <c r="AA110" s="131" t="s">
        <v>1271</v>
      </c>
      <c r="AB110" s="9"/>
      <c r="AC110" s="9"/>
      <c r="AD110" s="131" t="s">
        <v>1270</v>
      </c>
      <c r="AE110" s="131" t="s">
        <v>1270</v>
      </c>
      <c r="AF110" s="131" t="s">
        <v>1276</v>
      </c>
      <c r="AG110" s="131" t="s">
        <v>1276</v>
      </c>
      <c r="AH110" s="49"/>
      <c r="AI110" s="100"/>
    </row>
    <row r="111" spans="1:35" s="50" customFormat="1" ht="16.5" customHeight="1" thickBot="1" x14ac:dyDescent="0.3">
      <c r="A111" s="521"/>
      <c r="B111" s="81" t="s">
        <v>10</v>
      </c>
      <c r="C111" s="74"/>
      <c r="D111" s="49"/>
      <c r="E111" s="49"/>
      <c r="F111" s="39"/>
      <c r="G111" s="39"/>
      <c r="H111" s="124"/>
      <c r="I111" s="103"/>
      <c r="J111" s="49"/>
      <c r="K111" s="393" t="s">
        <v>1279</v>
      </c>
      <c r="L111" s="45" t="s">
        <v>1280</v>
      </c>
      <c r="M111" s="45" t="s">
        <v>1276</v>
      </c>
      <c r="N111" s="45" t="s">
        <v>1270</v>
      </c>
      <c r="O111" s="9"/>
      <c r="P111" s="45" t="s">
        <v>1276</v>
      </c>
      <c r="Q111" s="45" t="s">
        <v>514</v>
      </c>
      <c r="R111" s="45" t="s">
        <v>514</v>
      </c>
      <c r="S111" s="45" t="s">
        <v>514</v>
      </c>
      <c r="T111" s="45" t="s">
        <v>514</v>
      </c>
      <c r="U111" s="45"/>
      <c r="V111" s="103"/>
      <c r="W111" s="45" t="s">
        <v>1281</v>
      </c>
      <c r="X111" s="45" t="s">
        <v>1281</v>
      </c>
      <c r="Y111" s="45" t="s">
        <v>1272</v>
      </c>
      <c r="Z111" s="45" t="s">
        <v>1280</v>
      </c>
      <c r="AA111" s="45" t="s">
        <v>1270</v>
      </c>
      <c r="AB111" s="9"/>
      <c r="AC111" s="9"/>
      <c r="AD111" s="45" t="s">
        <v>1281</v>
      </c>
      <c r="AE111" s="45" t="s">
        <v>1281</v>
      </c>
      <c r="AF111" s="45" t="s">
        <v>1270</v>
      </c>
      <c r="AG111" s="45" t="s">
        <v>1270</v>
      </c>
      <c r="AH111" s="49"/>
      <c r="AI111" s="100"/>
    </row>
    <row r="112" spans="1:35" s="50" customFormat="1" ht="16.5" customHeight="1" thickBot="1" x14ac:dyDescent="0.3">
      <c r="A112" s="521"/>
      <c r="B112" s="81" t="s">
        <v>11</v>
      </c>
      <c r="C112" s="74"/>
      <c r="D112" s="49"/>
      <c r="E112" s="49"/>
      <c r="F112" s="39"/>
      <c r="G112" s="39"/>
      <c r="H112" s="124"/>
      <c r="I112" s="103"/>
      <c r="J112" s="49"/>
      <c r="K112" s="393" t="s">
        <v>1280</v>
      </c>
      <c r="L112" s="45" t="s">
        <v>1281</v>
      </c>
      <c r="M112" s="45" t="s">
        <v>1272</v>
      </c>
      <c r="N112" s="45" t="s">
        <v>1275</v>
      </c>
      <c r="O112" s="9"/>
      <c r="P112" s="45" t="s">
        <v>1275</v>
      </c>
      <c r="Q112" s="45" t="s">
        <v>512</v>
      </c>
      <c r="R112" s="45" t="s">
        <v>512</v>
      </c>
      <c r="S112" s="45" t="s">
        <v>512</v>
      </c>
      <c r="T112" s="45" t="s">
        <v>512</v>
      </c>
      <c r="U112" s="45"/>
      <c r="V112" s="103"/>
      <c r="W112" s="45" t="s">
        <v>1274</v>
      </c>
      <c r="X112" s="45" t="s">
        <v>1274</v>
      </c>
      <c r="Y112" s="45" t="s">
        <v>1279</v>
      </c>
      <c r="Z112" s="45" t="s">
        <v>1282</v>
      </c>
      <c r="AA112" s="45" t="s">
        <v>1273</v>
      </c>
      <c r="AB112" s="9"/>
      <c r="AC112" s="9"/>
      <c r="AD112" s="45" t="s">
        <v>1274</v>
      </c>
      <c r="AE112" s="45" t="s">
        <v>1274</v>
      </c>
      <c r="AF112" s="45" t="s">
        <v>1279</v>
      </c>
      <c r="AG112" s="45" t="s">
        <v>1279</v>
      </c>
      <c r="AH112" s="49"/>
      <c r="AI112" s="100"/>
    </row>
    <row r="113" spans="1:35" s="50" customFormat="1" ht="16.5" customHeight="1" thickBot="1" x14ac:dyDescent="0.3">
      <c r="A113" s="521"/>
      <c r="B113" s="81" t="s">
        <v>480</v>
      </c>
      <c r="C113" s="74"/>
      <c r="D113" s="49"/>
      <c r="E113" s="49"/>
      <c r="F113" s="39"/>
      <c r="G113" s="39"/>
      <c r="H113" s="124"/>
      <c r="I113" s="103"/>
      <c r="J113" s="49"/>
      <c r="K113" s="393"/>
      <c r="L113" s="45"/>
      <c r="M113" s="45" t="s">
        <v>1282</v>
      </c>
      <c r="N113" s="45" t="s">
        <v>1282</v>
      </c>
      <c r="O113" s="9"/>
      <c r="P113" s="45" t="s">
        <v>1282</v>
      </c>
      <c r="Q113" s="45" t="s">
        <v>513</v>
      </c>
      <c r="R113" s="45" t="s">
        <v>513</v>
      </c>
      <c r="S113" s="45" t="s">
        <v>513</v>
      </c>
      <c r="T113" s="45" t="s">
        <v>513</v>
      </c>
      <c r="U113" s="45"/>
      <c r="V113" s="103"/>
      <c r="W113" s="45"/>
      <c r="X113" s="45"/>
      <c r="Y113" s="45"/>
      <c r="Z113" s="45"/>
      <c r="AA113" s="45" t="s">
        <v>1272</v>
      </c>
      <c r="AB113" s="9"/>
      <c r="AC113" s="9"/>
      <c r="AD113" s="45"/>
      <c r="AE113" s="45"/>
      <c r="AF113" s="45" t="s">
        <v>1280</v>
      </c>
      <c r="AG113" s="45" t="s">
        <v>1280</v>
      </c>
      <c r="AH113" s="49"/>
      <c r="AI113" s="100"/>
    </row>
    <row r="114" spans="1:35" s="51" customFormat="1" ht="16.5" customHeight="1" thickBot="1" x14ac:dyDescent="0.3">
      <c r="A114" s="521"/>
      <c r="B114" s="80" t="s">
        <v>9</v>
      </c>
      <c r="C114" s="74"/>
      <c r="D114" s="49"/>
      <c r="E114" s="49"/>
      <c r="F114" s="39"/>
      <c r="G114" s="39"/>
      <c r="H114" s="124"/>
      <c r="I114" s="103"/>
      <c r="J114" s="49"/>
      <c r="K114" s="131" t="s">
        <v>1276</v>
      </c>
      <c r="L114" s="131" t="s">
        <v>1276</v>
      </c>
      <c r="M114" s="530"/>
      <c r="N114" s="530"/>
      <c r="O114" s="9"/>
      <c r="P114" s="484"/>
      <c r="Q114" s="484"/>
      <c r="R114" s="131" t="s">
        <v>506</v>
      </c>
      <c r="S114" s="131" t="s">
        <v>506</v>
      </c>
      <c r="T114" s="131" t="s">
        <v>1270</v>
      </c>
      <c r="U114" s="394"/>
      <c r="V114" s="9"/>
      <c r="W114" s="484"/>
      <c r="X114" s="131" t="s">
        <v>487</v>
      </c>
      <c r="Y114" s="131" t="s">
        <v>1276</v>
      </c>
      <c r="Z114" s="131" t="s">
        <v>1270</v>
      </c>
      <c r="AA114" s="131"/>
      <c r="AB114" s="9"/>
      <c r="AC114" s="12"/>
      <c r="AD114" s="484"/>
      <c r="AE114" s="131" t="s">
        <v>487</v>
      </c>
      <c r="AF114" s="484"/>
      <c r="AG114" s="484"/>
      <c r="AH114" s="49"/>
      <c r="AI114" s="100"/>
    </row>
    <row r="115" spans="1:35" s="50" customFormat="1" ht="16.5" customHeight="1" thickBot="1" x14ac:dyDescent="0.3">
      <c r="A115" s="521"/>
      <c r="B115" s="81" t="s">
        <v>10</v>
      </c>
      <c r="C115" s="74"/>
      <c r="D115" s="49"/>
      <c r="E115" s="49"/>
      <c r="F115" s="39"/>
      <c r="G115" s="39"/>
      <c r="H115" s="124"/>
      <c r="I115" s="103"/>
      <c r="J115" s="49"/>
      <c r="K115" s="393" t="s">
        <v>1279</v>
      </c>
      <c r="L115" s="45" t="s">
        <v>1270</v>
      </c>
      <c r="M115" s="531"/>
      <c r="N115" s="531"/>
      <c r="O115" s="9"/>
      <c r="P115" s="485"/>
      <c r="Q115" s="485"/>
      <c r="R115" s="45" t="s">
        <v>514</v>
      </c>
      <c r="S115" s="45" t="s">
        <v>514</v>
      </c>
      <c r="T115" s="45" t="s">
        <v>1273</v>
      </c>
      <c r="U115" s="45"/>
      <c r="V115" s="9"/>
      <c r="W115" s="485"/>
      <c r="X115" s="45"/>
      <c r="Y115" s="45" t="s">
        <v>1306</v>
      </c>
      <c r="Z115" s="45" t="s">
        <v>1272</v>
      </c>
      <c r="AA115" s="45"/>
      <c r="AB115" s="9"/>
      <c r="AC115" s="157"/>
      <c r="AD115" s="485"/>
      <c r="AE115" s="45"/>
      <c r="AF115" s="485"/>
      <c r="AG115" s="485"/>
      <c r="AH115" s="49"/>
      <c r="AI115" s="100"/>
    </row>
    <row r="116" spans="1:35" s="50" customFormat="1" ht="16.5" customHeight="1" thickBot="1" x14ac:dyDescent="0.3">
      <c r="A116" s="521"/>
      <c r="B116" s="81" t="s">
        <v>11</v>
      </c>
      <c r="C116" s="74"/>
      <c r="D116" s="49"/>
      <c r="E116" s="49"/>
      <c r="F116" s="39"/>
      <c r="G116" s="39"/>
      <c r="H116" s="124"/>
      <c r="I116" s="103"/>
      <c r="J116" s="49"/>
      <c r="K116" s="393" t="s">
        <v>1280</v>
      </c>
      <c r="L116" s="45" t="s">
        <v>1272</v>
      </c>
      <c r="M116" s="531"/>
      <c r="N116" s="531"/>
      <c r="O116" s="9"/>
      <c r="P116" s="485"/>
      <c r="Q116" s="485"/>
      <c r="R116" s="45" t="s">
        <v>512</v>
      </c>
      <c r="S116" s="45" t="s">
        <v>512</v>
      </c>
      <c r="T116" s="45" t="s">
        <v>1272</v>
      </c>
      <c r="U116" s="45"/>
      <c r="V116" s="9"/>
      <c r="W116" s="485"/>
      <c r="X116" s="45"/>
      <c r="Y116" s="45" t="s">
        <v>1279</v>
      </c>
      <c r="Z116" s="45" t="s">
        <v>1273</v>
      </c>
      <c r="AA116" s="45"/>
      <c r="AB116" s="9"/>
      <c r="AC116" s="157"/>
      <c r="AD116" s="485"/>
      <c r="AE116" s="45"/>
      <c r="AF116" s="485"/>
      <c r="AG116" s="485"/>
      <c r="AH116" s="49"/>
      <c r="AI116" s="100"/>
    </row>
    <row r="117" spans="1:35" s="50" customFormat="1" ht="16.5" customHeight="1" thickBot="1" x14ac:dyDescent="0.3">
      <c r="A117" s="522"/>
      <c r="B117" s="81" t="s">
        <v>480</v>
      </c>
      <c r="C117" s="74"/>
      <c r="D117" s="49"/>
      <c r="E117" s="49"/>
      <c r="F117" s="39"/>
      <c r="G117" s="39"/>
      <c r="H117" s="124"/>
      <c r="I117" s="103"/>
      <c r="J117" s="49"/>
      <c r="K117" s="394"/>
      <c r="L117" s="45" t="s">
        <v>1282</v>
      </c>
      <c r="M117" s="532"/>
      <c r="N117" s="532"/>
      <c r="O117" s="9"/>
      <c r="P117" s="486"/>
      <c r="Q117" s="486"/>
      <c r="R117" s="45" t="s">
        <v>513</v>
      </c>
      <c r="S117" s="45" t="s">
        <v>513</v>
      </c>
      <c r="T117" s="45"/>
      <c r="U117" s="45"/>
      <c r="V117" s="9"/>
      <c r="W117" s="486"/>
      <c r="X117" s="45"/>
      <c r="Y117" s="45"/>
      <c r="Z117" s="45"/>
      <c r="AA117" s="45"/>
      <c r="AB117" s="9"/>
      <c r="AC117" s="11"/>
      <c r="AD117" s="486"/>
      <c r="AE117" s="45"/>
      <c r="AF117" s="486"/>
      <c r="AG117" s="486"/>
      <c r="AH117" s="49"/>
      <c r="AI117" s="100"/>
    </row>
    <row r="118" spans="1:35" s="134" customFormat="1" ht="16.5" customHeight="1" thickBot="1" x14ac:dyDescent="0.3">
      <c r="A118" s="129" t="s">
        <v>7</v>
      </c>
      <c r="B118" s="130"/>
      <c r="C118" s="138"/>
      <c r="D118" s="131"/>
      <c r="E118" s="131"/>
      <c r="F118" s="39"/>
      <c r="G118" s="39"/>
      <c r="H118" s="124"/>
      <c r="I118" s="103"/>
      <c r="J118" s="131"/>
      <c r="K118" s="131" t="s">
        <v>1171</v>
      </c>
      <c r="L118" s="131" t="s">
        <v>1171</v>
      </c>
      <c r="M118" s="131" t="s">
        <v>1171</v>
      </c>
      <c r="N118" s="131" t="s">
        <v>1171</v>
      </c>
      <c r="O118" s="138"/>
      <c r="P118" s="131" t="s">
        <v>1324</v>
      </c>
      <c r="Q118" s="131" t="s">
        <v>1324</v>
      </c>
      <c r="R118" s="131" t="s">
        <v>1324</v>
      </c>
      <c r="S118" s="131" t="s">
        <v>1324</v>
      </c>
      <c r="T118" s="131" t="s">
        <v>1324</v>
      </c>
      <c r="U118" s="131"/>
      <c r="V118" s="138"/>
      <c r="W118" s="131" t="s">
        <v>1321</v>
      </c>
      <c r="X118" s="131" t="s">
        <v>1321</v>
      </c>
      <c r="Y118" s="131" t="s">
        <v>45</v>
      </c>
      <c r="Z118" s="131" t="s">
        <v>45</v>
      </c>
      <c r="AA118" s="131" t="s">
        <v>45</v>
      </c>
      <c r="AB118" s="138"/>
      <c r="AC118" s="138"/>
      <c r="AD118" s="131" t="s">
        <v>45</v>
      </c>
      <c r="AE118" s="131" t="s">
        <v>45</v>
      </c>
      <c r="AF118" s="131" t="s">
        <v>45</v>
      </c>
      <c r="AG118" s="131" t="s">
        <v>45</v>
      </c>
      <c r="AH118" s="139"/>
      <c r="AI118" s="142"/>
    </row>
    <row r="119" spans="1:35" s="48" customFormat="1" ht="16.5" customHeight="1" thickBot="1" x14ac:dyDescent="0.3">
      <c r="A119" s="67" t="s">
        <v>368</v>
      </c>
      <c r="B119" s="43"/>
      <c r="C119" s="9"/>
      <c r="D119" s="45"/>
      <c r="E119" s="45"/>
      <c r="F119" s="45"/>
      <c r="G119" s="45"/>
      <c r="H119" s="124"/>
      <c r="I119" s="103"/>
      <c r="J119" s="49"/>
      <c r="K119" s="45"/>
      <c r="L119" s="390" t="s">
        <v>1260</v>
      </c>
      <c r="M119" s="390" t="s">
        <v>1260</v>
      </c>
      <c r="N119" s="392" t="s">
        <v>1268</v>
      </c>
      <c r="O119" s="9"/>
      <c r="P119" s="392" t="s">
        <v>1268</v>
      </c>
      <c r="Q119" s="392" t="s">
        <v>1268</v>
      </c>
      <c r="R119" s="392" t="s">
        <v>1268</v>
      </c>
      <c r="S119" s="392" t="s">
        <v>1268</v>
      </c>
      <c r="T119" s="392" t="s">
        <v>1285</v>
      </c>
      <c r="U119" s="392"/>
      <c r="V119" s="9"/>
      <c r="W119" s="391" t="s">
        <v>1263</v>
      </c>
      <c r="X119" s="391" t="s">
        <v>1263</v>
      </c>
      <c r="Y119" s="45"/>
      <c r="Z119" s="397" t="s">
        <v>1293</v>
      </c>
      <c r="AA119" s="397" t="s">
        <v>1293</v>
      </c>
      <c r="AB119" s="9"/>
      <c r="AC119" s="9"/>
      <c r="AD119" s="45"/>
      <c r="AE119" s="45"/>
      <c r="AF119" s="45"/>
      <c r="AG119" s="45"/>
      <c r="AH119" s="1"/>
      <c r="AI119" s="117"/>
    </row>
    <row r="120" spans="1:35" s="50" customFormat="1" ht="16.5" customHeight="1" thickBot="1" x14ac:dyDescent="0.3">
      <c r="A120" s="67" t="s">
        <v>8</v>
      </c>
      <c r="B120" s="42"/>
      <c r="C120" s="9"/>
      <c r="D120" s="49"/>
      <c r="E120" s="45"/>
      <c r="F120" s="45"/>
      <c r="G120" s="45"/>
      <c r="H120" s="124"/>
      <c r="I120" s="103"/>
      <c r="J120" s="49"/>
      <c r="K120" s="49"/>
      <c r="L120" s="45" t="s">
        <v>1283</v>
      </c>
      <c r="M120" s="45" t="s">
        <v>1283</v>
      </c>
      <c r="N120" s="45" t="s">
        <v>1284</v>
      </c>
      <c r="O120" s="9"/>
      <c r="P120" s="45" t="s">
        <v>1284</v>
      </c>
      <c r="Q120" s="45" t="s">
        <v>1286</v>
      </c>
      <c r="R120" s="45" t="s">
        <v>1286</v>
      </c>
      <c r="S120" s="45" t="s">
        <v>1286</v>
      </c>
      <c r="T120" s="45" t="s">
        <v>1287</v>
      </c>
      <c r="U120" s="45"/>
      <c r="V120" s="9"/>
      <c r="W120" s="45" t="s">
        <v>1307</v>
      </c>
      <c r="X120" s="45" t="s">
        <v>1307</v>
      </c>
      <c r="Y120" s="49"/>
      <c r="Z120" s="45" t="s">
        <v>1308</v>
      </c>
      <c r="AA120" s="45" t="s">
        <v>1308</v>
      </c>
      <c r="AB120" s="9"/>
      <c r="AC120" s="9"/>
      <c r="AD120" s="1"/>
      <c r="AE120" s="1"/>
      <c r="AF120" s="1"/>
      <c r="AG120" s="1"/>
      <c r="AH120" s="1"/>
      <c r="AI120" s="118"/>
    </row>
    <row r="121" spans="1:35" s="50" customFormat="1" ht="16.5" customHeight="1" thickBot="1" x14ac:dyDescent="0.3">
      <c r="A121" s="57" t="s">
        <v>14</v>
      </c>
      <c r="B121" s="52"/>
      <c r="C121" s="103"/>
      <c r="D121" s="143"/>
      <c r="E121" s="143"/>
      <c r="F121" s="143"/>
      <c r="G121" s="143"/>
      <c r="H121" s="124"/>
      <c r="I121" s="103"/>
      <c r="J121" s="143"/>
      <c r="K121" s="143" t="s">
        <v>488</v>
      </c>
      <c r="L121" s="143" t="s">
        <v>488</v>
      </c>
      <c r="M121" s="143" t="s">
        <v>488</v>
      </c>
      <c r="N121" s="143" t="s">
        <v>488</v>
      </c>
      <c r="O121" s="103"/>
      <c r="P121" s="143" t="s">
        <v>488</v>
      </c>
      <c r="Q121" s="143" t="s">
        <v>488</v>
      </c>
      <c r="R121" s="143" t="s">
        <v>488</v>
      </c>
      <c r="S121" s="143" t="s">
        <v>488</v>
      </c>
      <c r="T121" s="143" t="s">
        <v>488</v>
      </c>
      <c r="U121" s="143"/>
      <c r="V121" s="103"/>
      <c r="W121" s="143" t="s">
        <v>484</v>
      </c>
      <c r="X121" s="143" t="s">
        <v>484</v>
      </c>
      <c r="Y121" s="143" t="s">
        <v>484</v>
      </c>
      <c r="Z121" s="143" t="s">
        <v>484</v>
      </c>
      <c r="AA121" s="143" t="s">
        <v>484</v>
      </c>
      <c r="AB121" s="103"/>
      <c r="AC121" s="103"/>
      <c r="AD121" s="143" t="s">
        <v>484</v>
      </c>
      <c r="AE121" s="143" t="s">
        <v>484</v>
      </c>
      <c r="AF121" s="143" t="s">
        <v>484</v>
      </c>
      <c r="AG121" s="143" t="s">
        <v>484</v>
      </c>
      <c r="AH121" s="102"/>
      <c r="AI121" s="119"/>
    </row>
    <row r="122" spans="1:35" s="10" customFormat="1" ht="16.5" customHeight="1" x14ac:dyDescent="0.25">
      <c r="A122" s="62"/>
      <c r="B122" s="63" t="s">
        <v>491</v>
      </c>
      <c r="C122" s="62"/>
      <c r="D122" s="64">
        <f>SUM(D29,D43,D59,D77,D91)</f>
        <v>139</v>
      </c>
      <c r="E122" s="64">
        <f>SUM(E29,E45,E59,E77,E93)</f>
        <v>133</v>
      </c>
      <c r="F122" s="64">
        <f>SUM(F45,F29,F61,F77,F91)</f>
        <v>106</v>
      </c>
      <c r="G122" s="64">
        <f>SUM(G77,G43,G27,G91)</f>
        <v>79</v>
      </c>
      <c r="H122" s="64"/>
      <c r="I122" s="64"/>
      <c r="J122" s="64">
        <f>SUM(J29,J61,J45,J75,J93)</f>
        <v>126</v>
      </c>
      <c r="K122" s="64">
        <f>SUM(K93,K59,K45,K29,K109)</f>
        <v>129</v>
      </c>
      <c r="L122" s="64">
        <f>SUM(L29,L45,L93,L61,L109)</f>
        <v>135</v>
      </c>
      <c r="M122" s="64">
        <f>SUM(M93,M45,M29,M59,M109)</f>
        <v>132</v>
      </c>
      <c r="N122" s="64">
        <f>SUM(N109,N91,N61,N43,N77,N27)</f>
        <v>114</v>
      </c>
      <c r="O122" s="64"/>
      <c r="P122" s="64">
        <f>SUM(P13,P77,P93,P109,P43)</f>
        <v>100</v>
      </c>
      <c r="Q122" s="64">
        <f>SUM(Q13,Q45,Q61,Q77,Q93,Q109)</f>
        <v>137</v>
      </c>
      <c r="R122" s="64">
        <f>SUM(R13,R45,R77,R61,R93,R109)</f>
        <v>140</v>
      </c>
      <c r="S122" s="64">
        <f>SUM(S93,S77,S11,S45,S109)</f>
        <v>132</v>
      </c>
      <c r="T122" s="64">
        <f>SUM(T77,T13,T93,T45,T107)</f>
        <v>138</v>
      </c>
      <c r="U122" s="64"/>
      <c r="V122" s="64"/>
      <c r="W122" s="64">
        <f>SUM(W13,W29,W77,W93,W45,W109)</f>
        <v>152</v>
      </c>
      <c r="X122" s="64">
        <f>SUM(X13,X29,X93,X77,X45,X109)</f>
        <v>151</v>
      </c>
      <c r="Y122" s="64">
        <f>SUM(Y13,Y45,Y29,Y77,Y109)</f>
        <v>137</v>
      </c>
      <c r="Z122" s="64">
        <f>SUM(Z29,Z75,Z45,Z109)</f>
        <v>104</v>
      </c>
      <c r="AA122" s="64">
        <f>SUM(AA29,AA107)</f>
        <v>39</v>
      </c>
      <c r="AB122" s="64">
        <f>SUM(AB13,AB29,AB45,AG59,AG61,AB77,AB93,AB109)</f>
        <v>0</v>
      </c>
      <c r="AC122" s="64"/>
      <c r="AD122" s="64">
        <f>SUM(AD109,AD77,AD27)</f>
        <v>16</v>
      </c>
      <c r="AE122" s="64">
        <f>SUM(AE107,AE77,AE27,AE93)</f>
        <v>15</v>
      </c>
      <c r="AF122" s="64">
        <f>SUM(AF109,AF93,AF77)</f>
        <v>28</v>
      </c>
      <c r="AG122" s="64">
        <f>SUM(AG109,AG77)</f>
        <v>25</v>
      </c>
      <c r="AH122" s="64">
        <f>AH77</f>
        <v>5</v>
      </c>
      <c r="AI122" s="62"/>
    </row>
    <row r="123" spans="1:35" ht="31.5" customHeight="1" x14ac:dyDescent="0.25">
      <c r="B123" s="63" t="s">
        <v>490</v>
      </c>
    </row>
    <row r="124" spans="1:35" ht="16.5" customHeight="1" x14ac:dyDescent="0.25">
      <c r="B124" s="63" t="s">
        <v>492</v>
      </c>
    </row>
    <row r="125" spans="1:35" ht="16.5" customHeight="1" x14ac:dyDescent="0.25"/>
    <row r="126" spans="1:35" ht="16.5" customHeight="1" x14ac:dyDescent="0.25"/>
    <row r="127" spans="1:35" ht="16.5" customHeight="1" x14ac:dyDescent="0.25"/>
    <row r="128" spans="1:35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  <row r="221" ht="16.5" customHeight="1" x14ac:dyDescent="0.25"/>
    <row r="222" ht="16.5" customHeight="1" x14ac:dyDescent="0.25"/>
    <row r="223" ht="16.5" customHeight="1" x14ac:dyDescent="0.25"/>
    <row r="224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  <row r="265" ht="16.5" customHeight="1" x14ac:dyDescent="0.25"/>
    <row r="266" ht="16.5" customHeight="1" x14ac:dyDescent="0.25"/>
    <row r="267" ht="16.5" customHeight="1" x14ac:dyDescent="0.25"/>
    <row r="268" ht="16.5" customHeight="1" x14ac:dyDescent="0.25"/>
    <row r="269" ht="16.5" customHeight="1" x14ac:dyDescent="0.25"/>
    <row r="270" ht="16.5" customHeight="1" x14ac:dyDescent="0.25"/>
    <row r="271" ht="16.5" customHeight="1" x14ac:dyDescent="0.25"/>
    <row r="272" ht="16.5" customHeight="1" x14ac:dyDescent="0.25"/>
    <row r="273" ht="16.5" customHeight="1" x14ac:dyDescent="0.25"/>
    <row r="274" ht="16.5" customHeight="1" x14ac:dyDescent="0.25"/>
    <row r="275" ht="16.5" customHeight="1" x14ac:dyDescent="0.25"/>
    <row r="276" ht="16.5" customHeight="1" x14ac:dyDescent="0.25"/>
    <row r="277" ht="16.5" customHeight="1" x14ac:dyDescent="0.25"/>
    <row r="278" ht="16.5" customHeight="1" x14ac:dyDescent="0.25"/>
    <row r="279" ht="16.5" customHeight="1" x14ac:dyDescent="0.25"/>
    <row r="280" ht="16.5" customHeight="1" x14ac:dyDescent="0.25"/>
    <row r="281" ht="16.5" customHeight="1" x14ac:dyDescent="0.25"/>
    <row r="282" ht="16.5" customHeight="1" x14ac:dyDescent="0.25"/>
    <row r="283" ht="16.5" customHeight="1" x14ac:dyDescent="0.25"/>
    <row r="284" ht="16.5" customHeight="1" x14ac:dyDescent="0.25"/>
    <row r="285" ht="16.5" customHeight="1" x14ac:dyDescent="0.25"/>
    <row r="286" ht="16.5" customHeight="1" x14ac:dyDescent="0.25"/>
    <row r="287" ht="16.5" customHeight="1" x14ac:dyDescent="0.25"/>
    <row r="288" ht="16.5" customHeight="1" x14ac:dyDescent="0.25"/>
    <row r="289" ht="16.5" customHeight="1" x14ac:dyDescent="0.25"/>
    <row r="290" ht="16.5" customHeight="1" x14ac:dyDescent="0.25"/>
    <row r="291" ht="16.5" customHeight="1" x14ac:dyDescent="0.25"/>
    <row r="292" ht="16.5" customHeight="1" x14ac:dyDescent="0.25"/>
    <row r="293" ht="16.5" customHeight="1" x14ac:dyDescent="0.25"/>
    <row r="294" ht="16.5" customHeight="1" x14ac:dyDescent="0.25"/>
    <row r="295" ht="16.5" customHeight="1" x14ac:dyDescent="0.25"/>
    <row r="296" ht="16.5" customHeight="1" x14ac:dyDescent="0.25"/>
    <row r="297" ht="16.5" customHeight="1" x14ac:dyDescent="0.25"/>
    <row r="298" ht="16.5" customHeight="1" x14ac:dyDescent="0.25"/>
    <row r="299" ht="16.5" customHeight="1" x14ac:dyDescent="0.25"/>
    <row r="300" ht="16.5" customHeight="1" x14ac:dyDescent="0.25"/>
    <row r="301" ht="16.5" customHeight="1" x14ac:dyDescent="0.25"/>
    <row r="302" ht="16.5" customHeight="1" x14ac:dyDescent="0.25"/>
    <row r="303" ht="16.5" customHeight="1" x14ac:dyDescent="0.25"/>
    <row r="304" ht="16.5" customHeight="1" x14ac:dyDescent="0.25"/>
    <row r="305" ht="16.5" customHeight="1" x14ac:dyDescent="0.25"/>
    <row r="306" ht="16.5" customHeight="1" x14ac:dyDescent="0.25"/>
    <row r="307" ht="16.5" customHeight="1" x14ac:dyDescent="0.25"/>
    <row r="308" ht="16.5" customHeight="1" x14ac:dyDescent="0.25"/>
    <row r="309" ht="16.5" customHeight="1" x14ac:dyDescent="0.25"/>
    <row r="310" ht="16.5" customHeight="1" x14ac:dyDescent="0.25"/>
    <row r="311" ht="16.5" customHeight="1" x14ac:dyDescent="0.25"/>
    <row r="312" ht="16.5" customHeight="1" x14ac:dyDescent="0.25"/>
    <row r="313" ht="16.5" customHeight="1" x14ac:dyDescent="0.25"/>
    <row r="314" ht="16.5" customHeight="1" x14ac:dyDescent="0.25"/>
    <row r="315" ht="16.5" customHeight="1" x14ac:dyDescent="0.25"/>
    <row r="316" ht="16.5" customHeight="1" x14ac:dyDescent="0.25"/>
    <row r="317" ht="16.5" customHeight="1" x14ac:dyDescent="0.25"/>
    <row r="318" ht="16.5" customHeight="1" x14ac:dyDescent="0.25"/>
    <row r="319" ht="16.5" customHeight="1" x14ac:dyDescent="0.25"/>
    <row r="320" ht="16.5" customHeight="1" x14ac:dyDescent="0.25"/>
    <row r="321" ht="16.5" customHeight="1" x14ac:dyDescent="0.25"/>
    <row r="322" ht="16.5" customHeight="1" x14ac:dyDescent="0.25"/>
    <row r="323" ht="16.5" customHeight="1" x14ac:dyDescent="0.25"/>
    <row r="324" ht="16.5" customHeight="1" x14ac:dyDescent="0.25"/>
    <row r="325" ht="16.5" customHeight="1" x14ac:dyDescent="0.25"/>
    <row r="326" ht="16.5" customHeight="1" x14ac:dyDescent="0.25"/>
    <row r="327" ht="16.5" customHeight="1" x14ac:dyDescent="0.25"/>
    <row r="328" ht="16.5" customHeight="1" x14ac:dyDescent="0.25"/>
    <row r="329" ht="16.5" customHeight="1" x14ac:dyDescent="0.25"/>
    <row r="330" ht="16.5" customHeight="1" x14ac:dyDescent="0.25"/>
    <row r="331" ht="16.5" customHeight="1" x14ac:dyDescent="0.25"/>
    <row r="332" ht="16.5" customHeight="1" x14ac:dyDescent="0.25"/>
    <row r="333" ht="16.5" customHeight="1" x14ac:dyDescent="0.25"/>
    <row r="334" ht="16.5" customHeight="1" x14ac:dyDescent="0.25"/>
    <row r="335" ht="16.5" customHeight="1" x14ac:dyDescent="0.25"/>
    <row r="336" ht="16.5" customHeight="1" x14ac:dyDescent="0.25"/>
    <row r="337" ht="16.5" customHeight="1" x14ac:dyDescent="0.25"/>
    <row r="338" ht="16.5" customHeight="1" x14ac:dyDescent="0.25"/>
    <row r="339" ht="16.5" customHeight="1" x14ac:dyDescent="0.25"/>
    <row r="340" ht="16.5" customHeight="1" x14ac:dyDescent="0.25"/>
    <row r="341" ht="16.5" customHeight="1" x14ac:dyDescent="0.25"/>
    <row r="342" ht="16.5" customHeight="1" x14ac:dyDescent="0.25"/>
  </sheetData>
  <mergeCells count="90">
    <mergeCell ref="A42:A53"/>
    <mergeCell ref="A58:A69"/>
    <mergeCell ref="A74:A85"/>
    <mergeCell ref="A90:A101"/>
    <mergeCell ref="A106:A117"/>
    <mergeCell ref="E74:E76"/>
    <mergeCell ref="E82:E85"/>
    <mergeCell ref="AD114:AD117"/>
    <mergeCell ref="X26:X28"/>
    <mergeCell ref="W82:W85"/>
    <mergeCell ref="R74:R76"/>
    <mergeCell ref="Y82:Y85"/>
    <mergeCell ref="Y74:Y76"/>
    <mergeCell ref="W74:W76"/>
    <mergeCell ref="J50:J53"/>
    <mergeCell ref="M114:M117"/>
    <mergeCell ref="N114:N117"/>
    <mergeCell ref="J98:J101"/>
    <mergeCell ref="J90:J92"/>
    <mergeCell ref="R90:R92"/>
    <mergeCell ref="S90:S92"/>
    <mergeCell ref="A10:A21"/>
    <mergeCell ref="A26:A37"/>
    <mergeCell ref="A8:A9"/>
    <mergeCell ref="B8:B9"/>
    <mergeCell ref="D8:H8"/>
    <mergeCell ref="G34:G37"/>
    <mergeCell ref="L58:L60"/>
    <mergeCell ref="K42:K44"/>
    <mergeCell ref="Q74:Q76"/>
    <mergeCell ref="Q82:Q85"/>
    <mergeCell ref="Q58:Q60"/>
    <mergeCell ref="M42:M44"/>
    <mergeCell ref="N58:N60"/>
    <mergeCell ref="N66:N69"/>
    <mergeCell ref="Q66:Q69"/>
    <mergeCell ref="K50:K53"/>
    <mergeCell ref="L50:L53"/>
    <mergeCell ref="K26:K28"/>
    <mergeCell ref="J26:J28"/>
    <mergeCell ref="J34:J37"/>
    <mergeCell ref="L26:L28"/>
    <mergeCell ref="J42:J44"/>
    <mergeCell ref="L42:L44"/>
    <mergeCell ref="K34:K37"/>
    <mergeCell ref="Y50:Y53"/>
    <mergeCell ref="W34:W37"/>
    <mergeCell ref="M106:M108"/>
    <mergeCell ref="M98:M101"/>
    <mergeCell ref="P114:P117"/>
    <mergeCell ref="Q106:Q108"/>
    <mergeCell ref="P106:P108"/>
    <mergeCell ref="Q114:Q117"/>
    <mergeCell ref="X90:X92"/>
    <mergeCell ref="M90:M92"/>
    <mergeCell ref="P90:P92"/>
    <mergeCell ref="Z26:Z28"/>
    <mergeCell ref="Z34:Z37"/>
    <mergeCell ref="X34:X37"/>
    <mergeCell ref="W26:W28"/>
    <mergeCell ref="T42:T44"/>
    <mergeCell ref="W42:W44"/>
    <mergeCell ref="X42:X44"/>
    <mergeCell ref="Y42:Y44"/>
    <mergeCell ref="AF82:AF85"/>
    <mergeCell ref="AG82:AG85"/>
    <mergeCell ref="AF74:AF76"/>
    <mergeCell ref="AG74:AG76"/>
    <mergeCell ref="R66:R69"/>
    <mergeCell ref="M26:M28"/>
    <mergeCell ref="R58:R60"/>
    <mergeCell ref="T50:T53"/>
    <mergeCell ref="W50:W53"/>
    <mergeCell ref="X50:X53"/>
    <mergeCell ref="P8:U8"/>
    <mergeCell ref="T10:T12"/>
    <mergeCell ref="S74:S76"/>
    <mergeCell ref="AG114:AG117"/>
    <mergeCell ref="N106:N108"/>
    <mergeCell ref="AG106:AG108"/>
    <mergeCell ref="AF106:AF108"/>
    <mergeCell ref="AF114:AF117"/>
    <mergeCell ref="AD106:AD108"/>
    <mergeCell ref="W106:W108"/>
    <mergeCell ref="W114:W117"/>
    <mergeCell ref="AD8:AH8"/>
    <mergeCell ref="W8:AA8"/>
    <mergeCell ref="X10:X12"/>
    <mergeCell ref="J8:N8"/>
    <mergeCell ref="AE90:AE92"/>
  </mergeCells>
  <pageMargins left="0.7" right="0.7" top="0.75" bottom="0.75" header="0.3" footer="0.3"/>
  <pageSetup paperSize="9" scale="50" orientation="landscape" r:id="rId1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H467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19" sqref="K19"/>
    </sheetView>
  </sheetViews>
  <sheetFormatPr defaultRowHeight="15" x14ac:dyDescent="0.25"/>
  <cols>
    <col min="1" max="1" width="24.5703125" customWidth="1"/>
    <col min="2" max="2" width="19.28515625" customWidth="1"/>
    <col min="3" max="3" width="9.28515625" customWidth="1"/>
  </cols>
  <sheetData>
    <row r="1" spans="1:34" ht="15.75" thickBot="1" x14ac:dyDescent="0.3">
      <c r="A1" s="346"/>
    </row>
    <row r="2" spans="1:34" s="351" customFormat="1" ht="27" customHeight="1" thickTop="1" thickBot="1" x14ac:dyDescent="0.3">
      <c r="A2" s="537" t="s">
        <v>1188</v>
      </c>
      <c r="B2" s="537" t="s">
        <v>1189</v>
      </c>
      <c r="C2" s="347"/>
      <c r="D2" s="536" t="s">
        <v>2</v>
      </c>
      <c r="E2" s="534"/>
      <c r="F2" s="534"/>
      <c r="G2" s="534"/>
      <c r="H2" s="535"/>
      <c r="I2" s="349"/>
      <c r="J2" s="536" t="s">
        <v>3</v>
      </c>
      <c r="K2" s="534"/>
      <c r="L2" s="534"/>
      <c r="M2" s="534"/>
      <c r="N2" s="535"/>
      <c r="O2" s="349"/>
      <c r="P2" s="536" t="s">
        <v>43</v>
      </c>
      <c r="Q2" s="534"/>
      <c r="R2" s="534"/>
      <c r="S2" s="534"/>
      <c r="T2" s="534"/>
      <c r="U2" s="535"/>
      <c r="V2" s="349"/>
      <c r="W2" s="536" t="s">
        <v>53</v>
      </c>
      <c r="X2" s="534"/>
      <c r="Y2" s="534"/>
      <c r="Z2" s="534"/>
      <c r="AA2" s="535"/>
      <c r="AB2" s="350"/>
      <c r="AC2" s="533" t="s">
        <v>52</v>
      </c>
      <c r="AD2" s="534"/>
      <c r="AE2" s="534"/>
      <c r="AF2" s="534"/>
      <c r="AG2" s="535"/>
      <c r="AH2" s="348"/>
    </row>
    <row r="3" spans="1:34" s="351" customFormat="1" ht="33.75" customHeight="1" thickTop="1" thickBot="1" x14ac:dyDescent="0.3">
      <c r="A3" s="537"/>
      <c r="B3" s="537"/>
      <c r="C3" s="352"/>
      <c r="D3" s="354">
        <v>43066</v>
      </c>
      <c r="E3" s="354">
        <f>D3+1</f>
        <v>43067</v>
      </c>
      <c r="F3" s="354">
        <f t="shared" ref="F3:G3" si="0">E3+1</f>
        <v>43068</v>
      </c>
      <c r="G3" s="354">
        <f t="shared" si="0"/>
        <v>43069</v>
      </c>
      <c r="H3" s="354">
        <v>43070</v>
      </c>
      <c r="I3" s="356"/>
      <c r="J3" s="354">
        <v>43073</v>
      </c>
      <c r="K3" s="354">
        <v>43074</v>
      </c>
      <c r="L3" s="354">
        <v>43075</v>
      </c>
      <c r="M3" s="354">
        <v>43076</v>
      </c>
      <c r="N3" s="354">
        <v>43077</v>
      </c>
      <c r="O3" s="356"/>
      <c r="P3" s="354">
        <v>43080</v>
      </c>
      <c r="Q3" s="354">
        <v>43081</v>
      </c>
      <c r="R3" s="354">
        <v>43082</v>
      </c>
      <c r="S3" s="354">
        <v>43083</v>
      </c>
      <c r="T3" s="354">
        <v>43084</v>
      </c>
      <c r="U3" s="434">
        <v>43085</v>
      </c>
      <c r="V3" s="356"/>
      <c r="W3" s="354">
        <v>43087</v>
      </c>
      <c r="X3" s="354">
        <v>43088</v>
      </c>
      <c r="Y3" s="354">
        <v>43089</v>
      </c>
      <c r="Z3" s="354">
        <v>43090</v>
      </c>
      <c r="AA3" s="357">
        <v>43091</v>
      </c>
      <c r="AB3" s="358"/>
      <c r="AC3" s="353">
        <v>42743</v>
      </c>
      <c r="AD3" s="354">
        <f>AC3+1</f>
        <v>42744</v>
      </c>
      <c r="AE3" s="354">
        <f t="shared" ref="AE3:AG3" si="1">AD3+1</f>
        <v>42745</v>
      </c>
      <c r="AF3" s="354">
        <f t="shared" si="1"/>
        <v>42746</v>
      </c>
      <c r="AG3" s="354">
        <f t="shared" si="1"/>
        <v>42747</v>
      </c>
      <c r="AH3" s="355"/>
    </row>
    <row r="4" spans="1:34" s="367" customFormat="1" ht="24.75" customHeight="1" thickTop="1" x14ac:dyDescent="0.25">
      <c r="A4" s="539" t="s">
        <v>1190</v>
      </c>
      <c r="B4" s="359" t="s">
        <v>5</v>
      </c>
      <c r="C4" s="9"/>
      <c r="D4" s="360">
        <v>32</v>
      </c>
      <c r="E4" s="360">
        <v>34</v>
      </c>
      <c r="F4" s="360">
        <v>3</v>
      </c>
      <c r="G4" s="384"/>
      <c r="H4" s="362"/>
      <c r="I4" s="363"/>
      <c r="J4" s="384"/>
      <c r="K4" s="375"/>
      <c r="L4" s="375"/>
      <c r="M4" s="375"/>
      <c r="N4" s="375"/>
      <c r="O4" s="363"/>
      <c r="P4" s="375"/>
      <c r="Q4" s="375"/>
      <c r="R4" s="375"/>
      <c r="S4" s="375"/>
      <c r="T4" s="375"/>
      <c r="U4" s="375"/>
      <c r="V4" s="363"/>
      <c r="W4" s="384"/>
      <c r="X4" s="384"/>
      <c r="Y4" s="384"/>
      <c r="Z4" s="365"/>
      <c r="AA4" s="365"/>
      <c r="AB4" s="366"/>
      <c r="AC4" s="384"/>
      <c r="AD4" s="384"/>
      <c r="AE4" s="384"/>
      <c r="AF4" s="365"/>
      <c r="AG4" s="365"/>
      <c r="AH4" s="361"/>
    </row>
    <row r="5" spans="1:34" s="367" customFormat="1" ht="46.5" customHeight="1" thickBot="1" x14ac:dyDescent="0.3">
      <c r="A5" s="540"/>
      <c r="B5" s="368" t="s">
        <v>1197</v>
      </c>
      <c r="C5" s="9"/>
      <c r="D5" s="411" t="s">
        <v>1204</v>
      </c>
      <c r="E5" s="411" t="s">
        <v>1205</v>
      </c>
      <c r="F5" s="411" t="s">
        <v>1206</v>
      </c>
      <c r="G5" s="369"/>
      <c r="H5" s="371"/>
      <c r="I5" s="372"/>
      <c r="J5" s="369"/>
      <c r="K5" s="369"/>
      <c r="L5" s="369"/>
      <c r="M5" s="369"/>
      <c r="N5" s="369"/>
      <c r="O5" s="372"/>
      <c r="P5" s="369"/>
      <c r="Q5" s="369"/>
      <c r="R5" s="369"/>
      <c r="S5" s="369"/>
      <c r="T5" s="369"/>
      <c r="U5" s="369"/>
      <c r="V5" s="372"/>
      <c r="W5" s="385"/>
      <c r="X5" s="385"/>
      <c r="Y5" s="385"/>
      <c r="Z5" s="373"/>
      <c r="AA5" s="373"/>
      <c r="AB5" s="366"/>
      <c r="AC5" s="385"/>
      <c r="AD5" s="385"/>
      <c r="AE5" s="385"/>
      <c r="AF5" s="373"/>
      <c r="AG5" s="373"/>
      <c r="AH5" s="370"/>
    </row>
    <row r="6" spans="1:34" s="367" customFormat="1" ht="24.75" customHeight="1" thickTop="1" x14ac:dyDescent="0.25">
      <c r="A6" s="539" t="s">
        <v>1214</v>
      </c>
      <c r="B6" s="359" t="s">
        <v>5</v>
      </c>
      <c r="C6" s="9"/>
      <c r="D6" s="384"/>
      <c r="E6" s="384"/>
      <c r="F6" s="384"/>
      <c r="G6" s="384"/>
      <c r="H6" s="362"/>
      <c r="I6" s="363"/>
      <c r="J6" s="364">
        <v>34</v>
      </c>
      <c r="K6" s="364">
        <v>34</v>
      </c>
      <c r="L6" s="364">
        <v>34</v>
      </c>
      <c r="M6" s="364">
        <v>34</v>
      </c>
      <c r="N6" s="364">
        <v>19</v>
      </c>
      <c r="O6" s="363"/>
      <c r="P6" s="375"/>
      <c r="Q6" s="364">
        <v>34</v>
      </c>
      <c r="R6" s="364">
        <v>34</v>
      </c>
      <c r="S6" s="364">
        <v>34</v>
      </c>
      <c r="T6" s="364">
        <v>34</v>
      </c>
      <c r="U6" s="364">
        <v>34</v>
      </c>
      <c r="V6" s="363"/>
      <c r="W6" s="364">
        <v>34</v>
      </c>
      <c r="X6" s="364">
        <v>34</v>
      </c>
      <c r="Y6" s="364">
        <v>36</v>
      </c>
      <c r="Z6" s="364">
        <v>36</v>
      </c>
      <c r="AA6" s="365"/>
      <c r="AB6" s="366"/>
      <c r="AC6" s="384"/>
      <c r="AD6" s="384"/>
      <c r="AE6" s="384"/>
      <c r="AF6" s="365"/>
      <c r="AG6" s="365"/>
      <c r="AH6" s="361"/>
    </row>
    <row r="7" spans="1:34" s="367" customFormat="1" ht="49.5" customHeight="1" thickBot="1" x14ac:dyDescent="0.3">
      <c r="A7" s="540"/>
      <c r="B7" s="368" t="s">
        <v>1197</v>
      </c>
      <c r="C7" s="9"/>
      <c r="D7" s="369"/>
      <c r="E7" s="369"/>
      <c r="F7" s="369"/>
      <c r="G7" s="369"/>
      <c r="H7" s="371"/>
      <c r="I7" s="372"/>
      <c r="J7" s="402" t="s">
        <v>28</v>
      </c>
      <c r="K7" s="402" t="s">
        <v>28</v>
      </c>
      <c r="L7" s="402" t="s">
        <v>29</v>
      </c>
      <c r="M7" s="402" t="s">
        <v>29</v>
      </c>
      <c r="N7" s="402" t="s">
        <v>1215</v>
      </c>
      <c r="O7" s="372"/>
      <c r="P7" s="369"/>
      <c r="Q7" s="416" t="s">
        <v>1229</v>
      </c>
      <c r="R7" s="416" t="s">
        <v>1230</v>
      </c>
      <c r="S7" s="416" t="s">
        <v>1231</v>
      </c>
      <c r="T7" s="413" t="s">
        <v>1313</v>
      </c>
      <c r="U7" s="413" t="s">
        <v>1314</v>
      </c>
      <c r="V7" s="372"/>
      <c r="W7" s="416" t="s">
        <v>1245</v>
      </c>
      <c r="X7" s="413" t="s">
        <v>1309</v>
      </c>
      <c r="Y7" s="416" t="s">
        <v>1246</v>
      </c>
      <c r="Z7" s="413" t="s">
        <v>1215</v>
      </c>
      <c r="AA7" s="373"/>
      <c r="AB7" s="366"/>
      <c r="AC7" s="385"/>
      <c r="AD7" s="385"/>
      <c r="AE7" s="385"/>
      <c r="AF7" s="373"/>
      <c r="AG7" s="373"/>
      <c r="AH7" s="370"/>
    </row>
    <row r="8" spans="1:34" s="367" customFormat="1" ht="24.75" customHeight="1" thickTop="1" x14ac:dyDescent="0.25">
      <c r="A8" s="539" t="s">
        <v>1192</v>
      </c>
      <c r="B8" s="359" t="s">
        <v>5</v>
      </c>
      <c r="C8" s="9"/>
      <c r="D8" s="360">
        <v>24</v>
      </c>
      <c r="E8" s="360">
        <v>24</v>
      </c>
      <c r="F8" s="360">
        <v>24</v>
      </c>
      <c r="G8" s="360">
        <v>24</v>
      </c>
      <c r="H8" s="362"/>
      <c r="I8" s="363"/>
      <c r="J8" s="384"/>
      <c r="K8" s="375"/>
      <c r="L8" s="375"/>
      <c r="M8" s="375"/>
      <c r="N8" s="375"/>
      <c r="O8" s="363"/>
      <c r="P8" s="375"/>
      <c r="Q8" s="375"/>
      <c r="R8" s="375"/>
      <c r="S8" s="375"/>
      <c r="T8" s="375"/>
      <c r="U8" s="375"/>
      <c r="V8" s="363"/>
      <c r="W8" s="375"/>
      <c r="X8" s="375"/>
      <c r="Y8" s="375"/>
      <c r="Z8" s="375"/>
      <c r="AA8" s="375"/>
      <c r="AB8" s="366"/>
      <c r="AC8" s="380"/>
      <c r="AD8" s="380"/>
      <c r="AE8" s="376"/>
      <c r="AF8" s="376"/>
      <c r="AG8" s="376"/>
      <c r="AH8" s="361"/>
    </row>
    <row r="9" spans="1:34" s="367" customFormat="1" ht="49.5" customHeight="1" thickBot="1" x14ac:dyDescent="0.3">
      <c r="A9" s="540"/>
      <c r="B9" s="368" t="s">
        <v>1197</v>
      </c>
      <c r="C9" s="9"/>
      <c r="D9" s="409" t="s">
        <v>1202</v>
      </c>
      <c r="E9" s="409" t="s">
        <v>1199</v>
      </c>
      <c r="F9" s="409" t="s">
        <v>1200</v>
      </c>
      <c r="G9" s="409" t="s">
        <v>1203</v>
      </c>
      <c r="H9" s="371"/>
      <c r="I9" s="372"/>
      <c r="J9" s="369"/>
      <c r="K9" s="369"/>
      <c r="L9" s="369"/>
      <c r="M9" s="369"/>
      <c r="N9" s="369"/>
      <c r="O9" s="372"/>
      <c r="P9" s="369"/>
      <c r="Q9" s="369"/>
      <c r="R9" s="369"/>
      <c r="S9" s="369"/>
      <c r="T9" s="369"/>
      <c r="U9" s="369"/>
      <c r="V9" s="372"/>
      <c r="W9" s="369"/>
      <c r="X9" s="369"/>
      <c r="Y9" s="369"/>
      <c r="Z9" s="369"/>
      <c r="AA9" s="369"/>
      <c r="AB9" s="366"/>
      <c r="AC9" s="369"/>
      <c r="AD9" s="369"/>
      <c r="AE9" s="369"/>
      <c r="AF9" s="369"/>
      <c r="AG9" s="369"/>
      <c r="AH9" s="370"/>
    </row>
    <row r="10" spans="1:34" s="367" customFormat="1" ht="24.75" customHeight="1" thickTop="1" x14ac:dyDescent="0.25">
      <c r="A10" s="539" t="s">
        <v>1216</v>
      </c>
      <c r="B10" s="359" t="s">
        <v>5</v>
      </c>
      <c r="C10" s="9"/>
      <c r="D10" s="376"/>
      <c r="E10" s="376"/>
      <c r="F10" s="376"/>
      <c r="G10" s="384"/>
      <c r="H10" s="362"/>
      <c r="I10" s="363"/>
      <c r="J10" s="360">
        <v>24</v>
      </c>
      <c r="K10" s="360">
        <v>24</v>
      </c>
      <c r="L10" s="360">
        <v>24</v>
      </c>
      <c r="M10" s="360">
        <v>24</v>
      </c>
      <c r="N10" s="360">
        <v>24</v>
      </c>
      <c r="O10" s="363"/>
      <c r="P10" s="364">
        <v>23</v>
      </c>
      <c r="Q10" s="364">
        <v>23</v>
      </c>
      <c r="R10" s="364">
        <v>23</v>
      </c>
      <c r="S10" s="364">
        <v>23</v>
      </c>
      <c r="T10" s="364">
        <v>22</v>
      </c>
      <c r="U10" s="375"/>
      <c r="V10" s="363"/>
      <c r="W10" s="364">
        <v>26</v>
      </c>
      <c r="X10" s="364">
        <v>26</v>
      </c>
      <c r="Y10" s="364">
        <v>33</v>
      </c>
      <c r="Z10" s="365"/>
      <c r="AA10" s="365"/>
      <c r="AB10" s="366"/>
      <c r="AC10" s="384"/>
      <c r="AD10" s="384"/>
      <c r="AE10" s="384"/>
      <c r="AF10" s="365"/>
      <c r="AG10" s="365"/>
      <c r="AH10" s="361"/>
    </row>
    <row r="11" spans="1:34" s="367" customFormat="1" ht="49.5" customHeight="1" thickBot="1" x14ac:dyDescent="0.3">
      <c r="A11" s="540"/>
      <c r="B11" s="368" t="s">
        <v>1197</v>
      </c>
      <c r="C11" s="9"/>
      <c r="D11" s="387"/>
      <c r="E11" s="387"/>
      <c r="F11" s="387"/>
      <c r="G11" s="385"/>
      <c r="H11" s="371"/>
      <c r="I11" s="372"/>
      <c r="J11" s="422" t="s">
        <v>28</v>
      </c>
      <c r="K11" s="422" t="s">
        <v>28</v>
      </c>
      <c r="L11" s="422" t="s">
        <v>30</v>
      </c>
      <c r="M11" s="422" t="s">
        <v>30</v>
      </c>
      <c r="N11" s="422" t="s">
        <v>30</v>
      </c>
      <c r="O11" s="372"/>
      <c r="P11" s="399" t="s">
        <v>1202</v>
      </c>
      <c r="Q11" s="399" t="s">
        <v>1199</v>
      </c>
      <c r="R11" s="399" t="s">
        <v>1236</v>
      </c>
      <c r="S11" s="399" t="s">
        <v>1237</v>
      </c>
      <c r="T11" s="400" t="s">
        <v>28</v>
      </c>
      <c r="U11" s="369"/>
      <c r="V11" s="372"/>
      <c r="W11" s="399" t="s">
        <v>1250</v>
      </c>
      <c r="X11" s="399" t="s">
        <v>29</v>
      </c>
      <c r="Y11" s="399" t="s">
        <v>1251</v>
      </c>
      <c r="Z11" s="373"/>
      <c r="AA11" s="373"/>
      <c r="AB11" s="366"/>
      <c r="AC11" s="385"/>
      <c r="AD11" s="385"/>
      <c r="AE11" s="385"/>
      <c r="AF11" s="373"/>
      <c r="AG11" s="373"/>
      <c r="AH11" s="370"/>
    </row>
    <row r="12" spans="1:34" s="367" customFormat="1" ht="24.75" customHeight="1" thickTop="1" x14ac:dyDescent="0.25">
      <c r="A12" s="539" t="s">
        <v>1320</v>
      </c>
      <c r="B12" s="359" t="s">
        <v>5</v>
      </c>
      <c r="C12" s="9"/>
      <c r="D12" s="360">
        <v>36</v>
      </c>
      <c r="E12" s="360">
        <v>36</v>
      </c>
      <c r="F12" s="360">
        <v>36</v>
      </c>
      <c r="G12" s="360">
        <v>16</v>
      </c>
      <c r="H12" s="362"/>
      <c r="I12" s="363"/>
      <c r="J12" s="376"/>
      <c r="K12" s="376"/>
      <c r="L12" s="376"/>
      <c r="M12" s="376"/>
      <c r="N12" s="386"/>
      <c r="O12" s="363"/>
      <c r="P12" s="376"/>
      <c r="Q12" s="376"/>
      <c r="R12" s="376"/>
      <c r="S12" s="376"/>
      <c r="T12" s="386"/>
      <c r="U12" s="386"/>
      <c r="V12" s="363"/>
      <c r="W12" s="374"/>
      <c r="X12" s="375"/>
      <c r="Y12" s="375"/>
      <c r="Z12" s="365"/>
      <c r="AA12" s="365"/>
      <c r="AB12" s="366"/>
      <c r="AC12" s="384"/>
      <c r="AD12" s="384"/>
      <c r="AE12" s="384"/>
      <c r="AF12" s="365"/>
      <c r="AG12" s="365"/>
      <c r="AH12" s="361"/>
    </row>
    <row r="13" spans="1:34" s="367" customFormat="1" ht="49.5" customHeight="1" thickBot="1" x14ac:dyDescent="0.3">
      <c r="A13" s="540"/>
      <c r="B13" s="368" t="s">
        <v>1197</v>
      </c>
      <c r="C13" s="9"/>
      <c r="D13" s="429" t="s">
        <v>1198</v>
      </c>
      <c r="E13" s="429" t="s">
        <v>1207</v>
      </c>
      <c r="F13" s="429" t="s">
        <v>1208</v>
      </c>
      <c r="G13" s="430" t="s">
        <v>1201</v>
      </c>
      <c r="H13" s="371"/>
      <c r="I13" s="372"/>
      <c r="J13" s="369"/>
      <c r="K13" s="369"/>
      <c r="L13" s="369"/>
      <c r="M13" s="369"/>
      <c r="N13" s="369"/>
      <c r="O13" s="372"/>
      <c r="P13" s="369"/>
      <c r="Q13" s="369"/>
      <c r="R13" s="369"/>
      <c r="S13" s="369"/>
      <c r="T13" s="369"/>
      <c r="U13" s="369"/>
      <c r="V13" s="372"/>
      <c r="W13" s="369"/>
      <c r="X13" s="369"/>
      <c r="Y13" s="369"/>
      <c r="Z13" s="373"/>
      <c r="AA13" s="373"/>
      <c r="AB13" s="366"/>
      <c r="AC13" s="385"/>
      <c r="AD13" s="385"/>
      <c r="AE13" s="385"/>
      <c r="AF13" s="373"/>
      <c r="AG13" s="373"/>
      <c r="AH13" s="370"/>
    </row>
    <row r="14" spans="1:34" s="367" customFormat="1" ht="24.75" customHeight="1" thickTop="1" x14ac:dyDescent="0.25">
      <c r="A14" s="539" t="s">
        <v>1217</v>
      </c>
      <c r="B14" s="359" t="s">
        <v>5</v>
      </c>
      <c r="C14" s="9"/>
      <c r="D14" s="376"/>
      <c r="E14" s="376"/>
      <c r="F14" s="376"/>
      <c r="G14" s="384"/>
      <c r="H14" s="362"/>
      <c r="I14" s="363"/>
      <c r="J14" s="360">
        <v>20</v>
      </c>
      <c r="K14" s="360">
        <v>22</v>
      </c>
      <c r="L14" s="360">
        <v>23</v>
      </c>
      <c r="M14" s="360">
        <v>23</v>
      </c>
      <c r="N14" s="360">
        <v>20</v>
      </c>
      <c r="O14" s="363"/>
      <c r="P14" s="360">
        <v>19</v>
      </c>
      <c r="Q14" s="360">
        <v>22</v>
      </c>
      <c r="R14" s="360">
        <v>22</v>
      </c>
      <c r="S14" s="360">
        <v>22</v>
      </c>
      <c r="T14" s="360">
        <v>22</v>
      </c>
      <c r="U14" s="376"/>
      <c r="V14" s="363"/>
      <c r="W14" s="360">
        <v>14</v>
      </c>
      <c r="X14" s="360">
        <v>14</v>
      </c>
      <c r="Y14" s="360">
        <v>29</v>
      </c>
      <c r="Z14" s="360">
        <v>29</v>
      </c>
      <c r="AA14" s="360">
        <v>29</v>
      </c>
      <c r="AB14" s="366"/>
      <c r="AC14" s="384"/>
      <c r="AD14" s="384"/>
      <c r="AE14" s="384"/>
      <c r="AF14" s="365"/>
      <c r="AG14" s="365"/>
      <c r="AH14" s="361"/>
    </row>
    <row r="15" spans="1:34" s="367" customFormat="1" ht="49.5" customHeight="1" thickBot="1" x14ac:dyDescent="0.3">
      <c r="A15" s="540"/>
      <c r="B15" s="368" t="s">
        <v>1197</v>
      </c>
      <c r="C15" s="9"/>
      <c r="D15" s="387"/>
      <c r="E15" s="387"/>
      <c r="F15" s="387"/>
      <c r="G15" s="385"/>
      <c r="H15" s="371"/>
      <c r="I15" s="372"/>
      <c r="J15" s="412" t="s">
        <v>1210</v>
      </c>
      <c r="K15" s="410" t="s">
        <v>1218</v>
      </c>
      <c r="L15" s="417" t="s">
        <v>1219</v>
      </c>
      <c r="M15" s="410" t="s">
        <v>1220</v>
      </c>
      <c r="N15" s="417" t="s">
        <v>397</v>
      </c>
      <c r="O15" s="372"/>
      <c r="P15" s="421" t="s">
        <v>39</v>
      </c>
      <c r="Q15" s="421" t="s">
        <v>380</v>
      </c>
      <c r="R15" s="418" t="s">
        <v>1238</v>
      </c>
      <c r="S15" s="418" t="s">
        <v>1239</v>
      </c>
      <c r="T15" s="418" t="s">
        <v>1240</v>
      </c>
      <c r="U15" s="387"/>
      <c r="V15" s="372"/>
      <c r="W15" s="402" t="s">
        <v>30</v>
      </c>
      <c r="X15" s="402" t="s">
        <v>30</v>
      </c>
      <c r="Y15" s="401" t="s">
        <v>1252</v>
      </c>
      <c r="Z15" s="401" t="s">
        <v>1253</v>
      </c>
      <c r="AA15" s="401" t="s">
        <v>1254</v>
      </c>
      <c r="AB15" s="366"/>
      <c r="AC15" s="385"/>
      <c r="AD15" s="385"/>
      <c r="AE15" s="385"/>
      <c r="AF15" s="373"/>
      <c r="AG15" s="373"/>
      <c r="AH15" s="370"/>
    </row>
    <row r="16" spans="1:34" s="367" customFormat="1" ht="24.75" customHeight="1" thickTop="1" x14ac:dyDescent="0.25">
      <c r="A16" s="541" t="s">
        <v>1191</v>
      </c>
      <c r="B16" s="359" t="s">
        <v>5</v>
      </c>
      <c r="C16" s="9"/>
      <c r="H16" s="362"/>
      <c r="I16" s="363"/>
      <c r="J16" s="384"/>
      <c r="K16" s="375"/>
      <c r="L16" s="375"/>
      <c r="M16" s="375"/>
      <c r="N16" s="375"/>
      <c r="O16" s="363"/>
      <c r="P16" s="384"/>
      <c r="Q16" s="375"/>
      <c r="R16" s="375"/>
      <c r="S16" s="375"/>
      <c r="T16" s="384"/>
      <c r="U16" s="384"/>
      <c r="V16" s="363"/>
      <c r="W16" s="384"/>
      <c r="X16" s="375"/>
      <c r="Y16" s="424"/>
      <c r="Z16" s="424"/>
      <c r="AA16" s="423"/>
      <c r="AB16" s="366"/>
      <c r="AC16" s="380"/>
      <c r="AD16" s="380"/>
      <c r="AE16" s="376"/>
      <c r="AF16" s="376"/>
      <c r="AG16" s="376"/>
      <c r="AH16" s="361"/>
    </row>
    <row r="17" spans="1:34 16362:16362" s="367" customFormat="1" ht="49.5" customHeight="1" thickBot="1" x14ac:dyDescent="0.3">
      <c r="A17" s="540"/>
      <c r="B17" s="368" t="s">
        <v>1197</v>
      </c>
      <c r="C17" s="9"/>
      <c r="H17" s="371"/>
      <c r="I17" s="372"/>
      <c r="J17" s="369"/>
      <c r="K17" s="369"/>
      <c r="L17" s="369"/>
      <c r="M17" s="369"/>
      <c r="N17" s="369"/>
      <c r="O17" s="372"/>
      <c r="P17" s="385"/>
      <c r="Q17" s="369"/>
      <c r="R17" s="369"/>
      <c r="S17" s="369"/>
      <c r="T17" s="385"/>
      <c r="U17" s="385"/>
      <c r="V17" s="372"/>
      <c r="W17" s="385"/>
      <c r="X17" s="369"/>
      <c r="Y17" s="369"/>
      <c r="Z17" s="369"/>
      <c r="AA17" s="385"/>
      <c r="AB17" s="366"/>
      <c r="AC17" s="369"/>
      <c r="AD17" s="369"/>
      <c r="AE17" s="369"/>
      <c r="AF17" s="369"/>
      <c r="AG17" s="369"/>
      <c r="AH17" s="370"/>
    </row>
    <row r="18" spans="1:34 16362:16362" s="367" customFormat="1" ht="24.75" customHeight="1" thickTop="1" x14ac:dyDescent="0.25">
      <c r="A18" s="541" t="s">
        <v>1241</v>
      </c>
      <c r="B18" s="359" t="s">
        <v>5</v>
      </c>
      <c r="C18" s="9"/>
      <c r="D18" s="376"/>
      <c r="E18" s="376"/>
      <c r="F18" s="376"/>
      <c r="G18" s="384"/>
      <c r="H18" s="362"/>
      <c r="I18" s="363"/>
      <c r="J18" s="384"/>
      <c r="K18" s="375"/>
      <c r="L18" s="375"/>
      <c r="M18" s="375"/>
      <c r="N18" s="375"/>
      <c r="O18" s="363"/>
      <c r="P18" s="360">
        <v>31</v>
      </c>
      <c r="Q18" s="360">
        <v>31</v>
      </c>
      <c r="R18" s="360">
        <v>31</v>
      </c>
      <c r="S18" s="360">
        <v>31</v>
      </c>
      <c r="T18" s="360">
        <v>31</v>
      </c>
      <c r="U18" s="376"/>
      <c r="V18" s="363"/>
      <c r="W18" s="360">
        <v>31</v>
      </c>
      <c r="X18" s="360">
        <v>31</v>
      </c>
      <c r="Y18" s="360">
        <v>31</v>
      </c>
      <c r="Z18" s="360">
        <v>31</v>
      </c>
      <c r="AA18" s="384"/>
      <c r="AB18" s="366"/>
      <c r="AC18" s="380"/>
      <c r="AD18" s="380"/>
      <c r="AE18" s="376"/>
      <c r="AF18" s="376"/>
      <c r="AG18" s="376"/>
      <c r="AH18" s="361"/>
    </row>
    <row r="19" spans="1:34 16362:16362" s="367" customFormat="1" ht="49.5" customHeight="1" thickBot="1" x14ac:dyDescent="0.3">
      <c r="A19" s="540"/>
      <c r="B19" s="368" t="s">
        <v>1197</v>
      </c>
      <c r="C19" s="9"/>
      <c r="D19" s="387"/>
      <c r="E19" s="387"/>
      <c r="F19" s="387"/>
      <c r="G19" s="385"/>
      <c r="H19" s="371"/>
      <c r="I19" s="372"/>
      <c r="J19" s="369"/>
      <c r="K19" s="369"/>
      <c r="L19" s="369"/>
      <c r="M19" s="369"/>
      <c r="N19" s="369"/>
      <c r="O19" s="372"/>
      <c r="P19" s="407" t="s">
        <v>1198</v>
      </c>
      <c r="Q19" s="407" t="s">
        <v>1199</v>
      </c>
      <c r="R19" s="407" t="s">
        <v>1233</v>
      </c>
      <c r="S19" s="407" t="s">
        <v>1234</v>
      </c>
      <c r="T19" s="408" t="s">
        <v>28</v>
      </c>
      <c r="U19" s="369"/>
      <c r="V19" s="372"/>
      <c r="W19" s="407" t="s">
        <v>28</v>
      </c>
      <c r="X19" s="407" t="s">
        <v>30</v>
      </c>
      <c r="Y19" s="407" t="s">
        <v>30</v>
      </c>
      <c r="Z19" s="407" t="s">
        <v>1235</v>
      </c>
      <c r="AA19" s="385"/>
      <c r="AB19" s="366"/>
      <c r="AC19" s="369"/>
      <c r="AD19" s="369"/>
      <c r="AE19" s="369"/>
      <c r="AF19" s="369"/>
      <c r="AG19" s="369"/>
      <c r="AH19" s="370"/>
    </row>
    <row r="20" spans="1:34 16362:16362" s="367" customFormat="1" ht="24.75" customHeight="1" thickTop="1" x14ac:dyDescent="0.25">
      <c r="A20" s="539" t="s">
        <v>1193</v>
      </c>
      <c r="B20" s="359" t="s">
        <v>5</v>
      </c>
      <c r="C20" s="9"/>
      <c r="D20" s="360">
        <v>35</v>
      </c>
      <c r="E20" s="360">
        <v>35</v>
      </c>
      <c r="F20" s="360">
        <v>35</v>
      </c>
      <c r="G20" s="360">
        <v>35</v>
      </c>
      <c r="H20" s="362"/>
      <c r="I20" s="363"/>
      <c r="J20" s="360">
        <v>40</v>
      </c>
      <c r="K20" s="360">
        <v>27</v>
      </c>
      <c r="L20" s="360">
        <v>27</v>
      </c>
      <c r="M20" s="360">
        <v>23</v>
      </c>
      <c r="N20" s="360">
        <v>23</v>
      </c>
      <c r="O20" s="363"/>
      <c r="P20" s="360">
        <v>26</v>
      </c>
      <c r="Q20" s="360">
        <v>22</v>
      </c>
      <c r="R20" s="360">
        <v>22</v>
      </c>
      <c r="S20" s="360">
        <v>21</v>
      </c>
      <c r="T20" s="360">
        <v>30</v>
      </c>
      <c r="U20" s="376"/>
      <c r="V20" s="363"/>
      <c r="W20" s="360">
        <v>40</v>
      </c>
      <c r="X20" s="360">
        <v>40</v>
      </c>
      <c r="Y20" s="384"/>
      <c r="Z20" s="365"/>
      <c r="AA20" s="365"/>
      <c r="AB20" s="366"/>
      <c r="AC20" s="384"/>
      <c r="AD20" s="360">
        <v>1</v>
      </c>
      <c r="AE20" s="376"/>
      <c r="AF20" s="365"/>
      <c r="AG20" s="365"/>
      <c r="AH20" s="361"/>
      <c r="XEH20" s="3"/>
    </row>
    <row r="21" spans="1:34 16362:16362" s="367" customFormat="1" ht="48" customHeight="1" thickBot="1" x14ac:dyDescent="0.3">
      <c r="A21" s="540"/>
      <c r="B21" s="368" t="s">
        <v>1197</v>
      </c>
      <c r="C21" s="9"/>
      <c r="D21" s="401" t="s">
        <v>1202</v>
      </c>
      <c r="E21" s="401" t="s">
        <v>1199</v>
      </c>
      <c r="F21" s="401" t="s">
        <v>1209</v>
      </c>
      <c r="G21" s="402" t="s">
        <v>1201</v>
      </c>
      <c r="H21" s="371"/>
      <c r="I21" s="372"/>
      <c r="J21" s="403" t="s">
        <v>16</v>
      </c>
      <c r="K21" s="404" t="s">
        <v>1224</v>
      </c>
      <c r="L21" s="405" t="s">
        <v>1225</v>
      </c>
      <c r="M21" s="406" t="s">
        <v>1226</v>
      </c>
      <c r="N21" s="405" t="s">
        <v>1227</v>
      </c>
      <c r="O21" s="372"/>
      <c r="P21" s="403" t="s">
        <v>21</v>
      </c>
      <c r="Q21" s="404" t="s">
        <v>1242</v>
      </c>
      <c r="R21" s="404" t="s">
        <v>1243</v>
      </c>
      <c r="S21" s="404" t="s">
        <v>23</v>
      </c>
      <c r="T21" s="404" t="s">
        <v>1244</v>
      </c>
      <c r="U21" s="387"/>
      <c r="V21" s="372"/>
      <c r="W21" s="418" t="s">
        <v>1243</v>
      </c>
      <c r="X21" s="418" t="s">
        <v>1248</v>
      </c>
      <c r="Y21" s="385"/>
      <c r="Z21" s="373"/>
      <c r="AA21" s="373"/>
      <c r="AB21" s="366"/>
      <c r="AC21" s="385"/>
      <c r="AD21" s="388" t="s">
        <v>26</v>
      </c>
      <c r="AE21" s="369"/>
      <c r="AF21" s="373"/>
      <c r="AG21" s="373"/>
      <c r="AH21" s="370"/>
    </row>
    <row r="22" spans="1:34 16362:16362" s="367" customFormat="1" ht="24.75" customHeight="1" thickTop="1" x14ac:dyDescent="0.25">
      <c r="A22" s="539" t="s">
        <v>1196</v>
      </c>
      <c r="B22" s="359" t="s">
        <v>5</v>
      </c>
      <c r="C22" s="9"/>
      <c r="D22" s="376"/>
      <c r="E22" s="376"/>
      <c r="F22" s="376"/>
      <c r="G22" s="376"/>
      <c r="H22" s="362"/>
      <c r="I22" s="363"/>
      <c r="J22" s="376"/>
      <c r="K22" s="360">
        <v>19</v>
      </c>
      <c r="L22" s="360">
        <v>19</v>
      </c>
      <c r="M22" s="360">
        <v>19</v>
      </c>
      <c r="N22" s="360">
        <v>19</v>
      </c>
      <c r="O22" s="363"/>
      <c r="P22" s="384"/>
      <c r="Q22" s="384"/>
      <c r="R22" s="384"/>
      <c r="S22" s="365"/>
      <c r="T22" s="365"/>
      <c r="U22" s="365"/>
      <c r="V22" s="363"/>
      <c r="W22" s="360">
        <v>8</v>
      </c>
      <c r="X22" s="360">
        <v>7</v>
      </c>
      <c r="Y22" s="360">
        <v>7</v>
      </c>
      <c r="Z22" s="360">
        <v>7</v>
      </c>
      <c r="AA22" s="360">
        <v>7</v>
      </c>
      <c r="AB22" s="366"/>
      <c r="AC22" s="360">
        <v>7</v>
      </c>
      <c r="AD22" s="360">
        <v>7</v>
      </c>
      <c r="AE22" s="360">
        <v>19</v>
      </c>
      <c r="AF22" s="360">
        <v>19</v>
      </c>
      <c r="AG22" s="365"/>
      <c r="AH22" s="361"/>
      <c r="XEH22" s="3"/>
    </row>
    <row r="23" spans="1:34 16362:16362" s="367" customFormat="1" ht="49.5" customHeight="1" thickBot="1" x14ac:dyDescent="0.3">
      <c r="A23" s="540"/>
      <c r="B23" s="368" t="s">
        <v>1197</v>
      </c>
      <c r="C23" s="9"/>
      <c r="D23" s="369"/>
      <c r="E23" s="369"/>
      <c r="F23" s="385"/>
      <c r="G23" s="385"/>
      <c r="H23" s="371"/>
      <c r="I23" s="372"/>
      <c r="J23" s="369"/>
      <c r="K23" s="418" t="s">
        <v>1198</v>
      </c>
      <c r="L23" s="418" t="s">
        <v>1222</v>
      </c>
      <c r="M23" s="419" t="s">
        <v>1223</v>
      </c>
      <c r="N23" s="420" t="s">
        <v>39</v>
      </c>
      <c r="O23" s="372"/>
      <c r="P23" s="385"/>
      <c r="Q23" s="385"/>
      <c r="R23" s="385"/>
      <c r="S23" s="373"/>
      <c r="T23" s="373"/>
      <c r="U23" s="373"/>
      <c r="V23" s="372"/>
      <c r="W23" s="369" t="s">
        <v>1215</v>
      </c>
      <c r="X23" s="369" t="s">
        <v>1247</v>
      </c>
      <c r="Y23" s="425" t="s">
        <v>1198</v>
      </c>
      <c r="Z23" s="425" t="s">
        <v>1207</v>
      </c>
      <c r="AA23" s="425" t="s">
        <v>1249</v>
      </c>
      <c r="AB23" s="366"/>
      <c r="AC23" s="426" t="s">
        <v>1243</v>
      </c>
      <c r="AD23" s="426" t="s">
        <v>1248</v>
      </c>
      <c r="AE23" s="418" t="s">
        <v>40</v>
      </c>
      <c r="AF23" s="418" t="s">
        <v>40</v>
      </c>
      <c r="AG23" s="373"/>
      <c r="AH23" s="370"/>
    </row>
    <row r="24" spans="1:34 16362:16362" s="367" customFormat="1" ht="24.75" customHeight="1" thickTop="1" x14ac:dyDescent="0.25">
      <c r="A24" s="539" t="s">
        <v>1194</v>
      </c>
      <c r="B24" s="359" t="s">
        <v>5</v>
      </c>
      <c r="C24" s="9"/>
      <c r="D24" s="360">
        <v>7</v>
      </c>
      <c r="E24" s="360">
        <v>3</v>
      </c>
      <c r="F24" s="360">
        <v>3</v>
      </c>
      <c r="G24" s="360">
        <v>3</v>
      </c>
      <c r="H24" s="362"/>
      <c r="I24" s="363"/>
      <c r="J24" s="360">
        <v>3</v>
      </c>
      <c r="K24" s="360"/>
      <c r="L24" s="360"/>
      <c r="M24" s="360"/>
      <c r="N24" s="360">
        <v>1</v>
      </c>
      <c r="O24" s="363"/>
      <c r="P24" s="384"/>
      <c r="Q24" s="360">
        <v>7</v>
      </c>
      <c r="R24" s="360">
        <v>7</v>
      </c>
      <c r="S24" s="376"/>
      <c r="T24" s="384"/>
      <c r="U24" s="384"/>
      <c r="V24" s="363"/>
      <c r="W24" s="376"/>
      <c r="X24" s="384"/>
      <c r="Y24" s="384"/>
      <c r="Z24" s="377"/>
      <c r="AA24" s="377"/>
      <c r="AB24" s="366"/>
      <c r="AC24" s="360">
        <v>5</v>
      </c>
      <c r="AD24" s="360">
        <v>5</v>
      </c>
      <c r="AE24" s="360">
        <v>5</v>
      </c>
      <c r="AF24" s="360">
        <v>5</v>
      </c>
      <c r="AG24" s="360">
        <v>5</v>
      </c>
      <c r="AH24" s="361"/>
    </row>
    <row r="25" spans="1:34 16362:16362" s="367" customFormat="1" ht="47.25" customHeight="1" thickBot="1" x14ac:dyDescent="0.3">
      <c r="A25" s="540"/>
      <c r="B25" s="368" t="s">
        <v>1197</v>
      </c>
      <c r="C25" s="378"/>
      <c r="D25" s="413" t="s">
        <v>1210</v>
      </c>
      <c r="E25" s="413" t="s">
        <v>1211</v>
      </c>
      <c r="F25" s="414" t="s">
        <v>1212</v>
      </c>
      <c r="G25" s="415" t="s">
        <v>1213</v>
      </c>
      <c r="H25" s="371"/>
      <c r="I25" s="372"/>
      <c r="J25" s="416" t="s">
        <v>1221</v>
      </c>
      <c r="K25" s="369"/>
      <c r="L25" s="385"/>
      <c r="M25" s="385"/>
      <c r="N25" s="403" t="s">
        <v>1228</v>
      </c>
      <c r="O25" s="372"/>
      <c r="P25" s="385"/>
      <c r="Q25" s="369" t="s">
        <v>1232</v>
      </c>
      <c r="R25" s="369" t="s">
        <v>22</v>
      </c>
      <c r="S25" s="369"/>
      <c r="T25" s="385"/>
      <c r="U25" s="385"/>
      <c r="V25" s="372"/>
      <c r="W25" s="369"/>
      <c r="X25" s="385"/>
      <c r="Y25" s="385"/>
      <c r="Z25" s="379"/>
      <c r="AA25" s="379"/>
      <c r="AB25" s="366"/>
      <c r="AC25" s="427" t="s">
        <v>1198</v>
      </c>
      <c r="AD25" s="427" t="s">
        <v>1207</v>
      </c>
      <c r="AE25" s="428" t="s">
        <v>35</v>
      </c>
      <c r="AF25" s="428" t="s">
        <v>35</v>
      </c>
      <c r="AG25" s="428" t="s">
        <v>42</v>
      </c>
      <c r="AH25" s="370"/>
    </row>
    <row r="26" spans="1:34 16362:16362" s="367" customFormat="1" ht="24.75" customHeight="1" thickTop="1" x14ac:dyDescent="0.25">
      <c r="A26" s="539" t="s">
        <v>1172</v>
      </c>
      <c r="B26" s="359" t="s">
        <v>5</v>
      </c>
      <c r="C26" s="9"/>
      <c r="D26" s="376"/>
      <c r="E26" s="376"/>
      <c r="F26" s="376"/>
      <c r="G26" s="376"/>
      <c r="H26" s="362"/>
      <c r="I26" s="363"/>
      <c r="J26" s="376"/>
      <c r="K26" s="376"/>
      <c r="L26" s="376"/>
      <c r="M26" s="376"/>
      <c r="N26" s="376"/>
      <c r="O26" s="363"/>
      <c r="P26" s="376"/>
      <c r="Q26" s="376"/>
      <c r="R26" s="376"/>
      <c r="S26" s="376"/>
      <c r="T26" s="376"/>
      <c r="U26" s="376"/>
      <c r="V26" s="363"/>
      <c r="W26" s="376"/>
      <c r="X26" s="376"/>
      <c r="Y26" s="376"/>
      <c r="Z26" s="376"/>
      <c r="AA26" s="376"/>
      <c r="AB26" s="366"/>
      <c r="AC26" s="360">
        <v>4</v>
      </c>
      <c r="AD26" s="360">
        <v>2</v>
      </c>
      <c r="AE26" s="360">
        <v>3</v>
      </c>
      <c r="AF26" s="376"/>
      <c r="AG26" s="376"/>
      <c r="AH26" s="361"/>
    </row>
    <row r="27" spans="1:34 16362:16362" s="367" customFormat="1" ht="47.25" customHeight="1" thickBot="1" x14ac:dyDescent="0.3">
      <c r="A27" s="540"/>
      <c r="B27" s="368" t="s">
        <v>1197</v>
      </c>
      <c r="C27" s="378"/>
      <c r="D27" s="369"/>
      <c r="E27" s="369"/>
      <c r="F27" s="385"/>
      <c r="G27" s="385"/>
      <c r="H27" s="371"/>
      <c r="I27" s="372"/>
      <c r="J27" s="369"/>
      <c r="K27" s="369"/>
      <c r="L27" s="385"/>
      <c r="M27" s="385"/>
      <c r="N27" s="385"/>
      <c r="O27" s="372"/>
      <c r="P27" s="369"/>
      <c r="Q27" s="369"/>
      <c r="R27" s="385"/>
      <c r="S27" s="385"/>
      <c r="T27" s="385"/>
      <c r="U27" s="385"/>
      <c r="V27" s="372"/>
      <c r="W27" s="369"/>
      <c r="X27" s="369"/>
      <c r="Y27" s="385"/>
      <c r="Z27" s="385"/>
      <c r="AA27" s="385"/>
      <c r="AB27" s="366"/>
      <c r="AC27" s="388" t="s">
        <v>1256</v>
      </c>
      <c r="AD27" s="387" t="s">
        <v>16</v>
      </c>
      <c r="AE27" s="387" t="s">
        <v>1255</v>
      </c>
      <c r="AF27" s="385"/>
      <c r="AG27" s="385"/>
      <c r="AH27" s="370"/>
    </row>
    <row r="28" spans="1:34 16362:16362" s="10" customFormat="1" ht="34.5" customHeight="1" thickTop="1" x14ac:dyDescent="0.25">
      <c r="A28" s="538" t="s">
        <v>1195</v>
      </c>
      <c r="B28" s="538"/>
      <c r="C28" s="381"/>
      <c r="D28" s="382">
        <f>SUM(D4:D25)</f>
        <v>134</v>
      </c>
      <c r="E28" s="382">
        <f>SUM(E4:E25)</f>
        <v>132</v>
      </c>
      <c r="F28" s="382">
        <f>SUM(F4:F25)</f>
        <v>101</v>
      </c>
      <c r="G28" s="382">
        <f>SUM(G4:G25)</f>
        <v>78</v>
      </c>
      <c r="H28" s="383">
        <v>0</v>
      </c>
      <c r="I28" s="383">
        <v>0</v>
      </c>
      <c r="J28" s="382">
        <f>SUM(J4:J25)</f>
        <v>121</v>
      </c>
      <c r="K28" s="382">
        <f>SUM(K4:K25)</f>
        <v>126</v>
      </c>
      <c r="L28" s="382">
        <f>SUM(L4:L25)</f>
        <v>127</v>
      </c>
      <c r="M28" s="382">
        <f>SUM(M4:M25)</f>
        <v>123</v>
      </c>
      <c r="N28" s="382">
        <f>SUM(N4:N25)</f>
        <v>106</v>
      </c>
      <c r="O28" s="383">
        <v>0</v>
      </c>
      <c r="P28" s="382">
        <f t="shared" ref="P28:U28" si="2">SUM(P4:P25)</f>
        <v>99</v>
      </c>
      <c r="Q28" s="382">
        <f t="shared" si="2"/>
        <v>139</v>
      </c>
      <c r="R28" s="382">
        <f t="shared" si="2"/>
        <v>139</v>
      </c>
      <c r="S28" s="382">
        <f t="shared" si="2"/>
        <v>131</v>
      </c>
      <c r="T28" s="382">
        <f t="shared" si="2"/>
        <v>139</v>
      </c>
      <c r="U28" s="382">
        <f t="shared" si="2"/>
        <v>34</v>
      </c>
      <c r="V28" s="383">
        <v>0</v>
      </c>
      <c r="W28" s="382">
        <f>SUM(W4:W25)</f>
        <v>153</v>
      </c>
      <c r="X28" s="382">
        <f>SUM(X4:X25)</f>
        <v>152</v>
      </c>
      <c r="Y28" s="382">
        <f>SUM(Y4:Y25)</f>
        <v>136</v>
      </c>
      <c r="Z28" s="382">
        <f>SUM(Z4:Z25)</f>
        <v>103</v>
      </c>
      <c r="AA28" s="382">
        <f>SUM(AA4:AA25)</f>
        <v>36</v>
      </c>
      <c r="AB28" s="381"/>
      <c r="AC28" s="382">
        <f>SUM(AC4:AC27)</f>
        <v>16</v>
      </c>
      <c r="AD28" s="382">
        <f t="shared" ref="AD28:AG28" si="3">SUM(AD4:AD27)</f>
        <v>15</v>
      </c>
      <c r="AE28" s="382">
        <f t="shared" si="3"/>
        <v>27</v>
      </c>
      <c r="AF28" s="382">
        <f t="shared" si="3"/>
        <v>24</v>
      </c>
      <c r="AG28" s="382">
        <f t="shared" si="3"/>
        <v>5</v>
      </c>
      <c r="AH28" s="383">
        <v>0</v>
      </c>
    </row>
    <row r="29" spans="1:34 16362:16362" x14ac:dyDescent="0.25">
      <c r="A29" s="225"/>
      <c r="D29" s="225"/>
      <c r="E29" s="225"/>
      <c r="AC29" s="225"/>
      <c r="AD29" s="225"/>
      <c r="AE29" s="346"/>
      <c r="AF29" s="225"/>
      <c r="AG29" s="225"/>
      <c r="AH29" s="225"/>
    </row>
    <row r="30" spans="1:34 16362:16362" x14ac:dyDescent="0.25">
      <c r="A30" s="225"/>
      <c r="D30" s="225"/>
      <c r="E30" s="225"/>
      <c r="AC30" s="225"/>
      <c r="AD30" s="225"/>
      <c r="AE30" s="346"/>
      <c r="AF30" s="225"/>
      <c r="AG30" s="225"/>
      <c r="AH30" s="225"/>
    </row>
    <row r="31" spans="1:34 16362:16362" x14ac:dyDescent="0.25">
      <c r="A31" s="225"/>
      <c r="D31" s="225"/>
      <c r="E31" s="225"/>
      <c r="AC31" s="225"/>
      <c r="AD31" s="225"/>
      <c r="AE31" s="346"/>
      <c r="AF31" s="225"/>
      <c r="AG31" s="225"/>
      <c r="AH31" s="225"/>
    </row>
    <row r="32" spans="1:34 16362:16362" x14ac:dyDescent="0.25">
      <c r="A32" s="225"/>
      <c r="D32" s="225"/>
      <c r="E32" s="225"/>
      <c r="AC32" s="225"/>
      <c r="AD32" s="225"/>
      <c r="AE32" s="346"/>
      <c r="AF32" s="225"/>
      <c r="AG32" s="225"/>
      <c r="AH32" s="225"/>
    </row>
    <row r="33" spans="1:34" x14ac:dyDescent="0.25">
      <c r="A33" s="225"/>
      <c r="D33" s="225"/>
      <c r="E33" s="225"/>
      <c r="AC33" s="225"/>
      <c r="AD33" s="225"/>
      <c r="AE33" s="346"/>
      <c r="AF33" s="225"/>
      <c r="AG33" s="225"/>
      <c r="AH33" s="225"/>
    </row>
    <row r="34" spans="1:34" x14ac:dyDescent="0.25">
      <c r="A34" s="225"/>
      <c r="D34" s="225"/>
      <c r="E34" s="225"/>
      <c r="AC34" s="225"/>
      <c r="AD34" s="225"/>
      <c r="AE34" s="346"/>
      <c r="AF34" s="225"/>
      <c r="AG34" s="225"/>
      <c r="AH34" s="225"/>
    </row>
    <row r="35" spans="1:34" x14ac:dyDescent="0.25">
      <c r="A35" s="225"/>
      <c r="D35" s="225"/>
      <c r="E35" s="225"/>
      <c r="AC35" s="225"/>
      <c r="AD35" s="225"/>
      <c r="AE35" s="225"/>
      <c r="AF35" s="225"/>
      <c r="AG35" s="225"/>
      <c r="AH35" s="225"/>
    </row>
    <row r="36" spans="1:34" x14ac:dyDescent="0.25">
      <c r="A36" s="225"/>
      <c r="D36" s="225"/>
      <c r="E36" s="225"/>
      <c r="AC36" s="225"/>
      <c r="AD36" s="225"/>
      <c r="AE36" s="225"/>
      <c r="AF36" s="225"/>
      <c r="AG36" s="225"/>
      <c r="AH36" s="225"/>
    </row>
    <row r="37" spans="1:34" x14ac:dyDescent="0.25">
      <c r="A37" s="225"/>
      <c r="D37" s="225"/>
      <c r="E37" s="225"/>
      <c r="AC37" s="225"/>
      <c r="AD37" s="225"/>
      <c r="AE37" s="225"/>
      <c r="AF37" s="225"/>
      <c r="AG37" s="225"/>
      <c r="AH37" s="225"/>
    </row>
    <row r="38" spans="1:34" x14ac:dyDescent="0.25">
      <c r="A38" s="225"/>
      <c r="D38" s="225"/>
      <c r="E38" s="225"/>
      <c r="AC38" s="225"/>
      <c r="AD38" s="225"/>
      <c r="AE38" s="225"/>
      <c r="AF38" s="225"/>
      <c r="AG38" s="225"/>
      <c r="AH38" s="225"/>
    </row>
    <row r="39" spans="1:34" x14ac:dyDescent="0.25">
      <c r="A39" s="225"/>
      <c r="D39" s="225"/>
      <c r="E39" s="225"/>
      <c r="AC39" s="225"/>
      <c r="AD39" s="225"/>
      <c r="AE39" s="225"/>
      <c r="AF39" s="225"/>
      <c r="AG39" s="225"/>
      <c r="AH39" s="225"/>
    </row>
    <row r="40" spans="1:34" x14ac:dyDescent="0.25">
      <c r="A40" s="225"/>
      <c r="D40" s="225"/>
      <c r="E40" s="225"/>
      <c r="AC40" s="225"/>
      <c r="AD40" s="225"/>
      <c r="AE40" s="225"/>
      <c r="AF40" s="225"/>
      <c r="AG40" s="225"/>
      <c r="AH40" s="225"/>
    </row>
    <row r="41" spans="1:34" x14ac:dyDescent="0.25">
      <c r="A41" s="225"/>
      <c r="D41" s="225"/>
      <c r="E41" s="225"/>
      <c r="AC41" s="225"/>
      <c r="AD41" s="225"/>
      <c r="AE41" s="225"/>
      <c r="AF41" s="225"/>
      <c r="AG41" s="225"/>
      <c r="AH41" s="225"/>
    </row>
    <row r="42" spans="1:34" x14ac:dyDescent="0.25">
      <c r="A42" s="225"/>
      <c r="D42" s="225"/>
      <c r="E42" s="225"/>
      <c r="AC42" s="225"/>
      <c r="AD42" s="225"/>
      <c r="AE42" s="225"/>
      <c r="AF42" s="225"/>
      <c r="AG42" s="225"/>
      <c r="AH42" s="225"/>
    </row>
    <row r="43" spans="1:34" x14ac:dyDescent="0.25">
      <c r="A43" s="225"/>
      <c r="D43" s="225"/>
      <c r="E43" s="225"/>
      <c r="AC43" s="225"/>
      <c r="AD43" s="225"/>
      <c r="AE43" s="225"/>
      <c r="AF43" s="225"/>
      <c r="AG43" s="225"/>
      <c r="AH43" s="225"/>
    </row>
    <row r="44" spans="1:34" x14ac:dyDescent="0.25">
      <c r="A44" s="225"/>
      <c r="D44" s="225"/>
      <c r="E44" s="225"/>
      <c r="AC44" s="225"/>
      <c r="AD44" s="225"/>
      <c r="AE44" s="225"/>
      <c r="AF44" s="225"/>
      <c r="AG44" s="225"/>
      <c r="AH44" s="225"/>
    </row>
    <row r="45" spans="1:34" x14ac:dyDescent="0.25">
      <c r="A45" s="225"/>
      <c r="D45" s="225"/>
      <c r="E45" s="225"/>
      <c r="AC45" s="225"/>
      <c r="AD45" s="225"/>
      <c r="AE45" s="225"/>
      <c r="AF45" s="225"/>
      <c r="AG45" s="225"/>
      <c r="AH45" s="225"/>
    </row>
    <row r="46" spans="1:34" x14ac:dyDescent="0.25">
      <c r="A46" s="225"/>
      <c r="D46" s="225"/>
      <c r="E46" s="225"/>
      <c r="AC46" s="225"/>
      <c r="AD46" s="225"/>
      <c r="AE46" s="225"/>
      <c r="AF46" s="225"/>
      <c r="AG46" s="225"/>
      <c r="AH46" s="225"/>
    </row>
    <row r="47" spans="1:34" x14ac:dyDescent="0.25">
      <c r="A47" s="225"/>
      <c r="D47" s="225"/>
      <c r="E47" s="225"/>
      <c r="AC47" s="225"/>
      <c r="AD47" s="225"/>
      <c r="AE47" s="225"/>
      <c r="AF47" s="225"/>
      <c r="AG47" s="225"/>
      <c r="AH47" s="225"/>
    </row>
    <row r="48" spans="1:34" x14ac:dyDescent="0.25">
      <c r="A48" s="225"/>
      <c r="D48" s="225"/>
      <c r="E48" s="225"/>
      <c r="AC48" s="225"/>
      <c r="AD48" s="225"/>
      <c r="AE48" s="225"/>
      <c r="AF48" s="225"/>
      <c r="AG48" s="225"/>
      <c r="AH48" s="225"/>
    </row>
    <row r="49" spans="1:34" x14ac:dyDescent="0.25">
      <c r="A49" s="225"/>
      <c r="D49" s="225"/>
      <c r="E49" s="225"/>
      <c r="AC49" s="225"/>
      <c r="AD49" s="225"/>
      <c r="AE49" s="225"/>
      <c r="AF49" s="225"/>
      <c r="AG49" s="225"/>
      <c r="AH49" s="225"/>
    </row>
    <row r="50" spans="1:34" x14ac:dyDescent="0.25">
      <c r="A50" s="225"/>
      <c r="D50" s="225"/>
      <c r="E50" s="225"/>
      <c r="AC50" s="225"/>
      <c r="AD50" s="225"/>
      <c r="AE50" s="225"/>
      <c r="AF50" s="225"/>
      <c r="AG50" s="225"/>
      <c r="AH50" s="225"/>
    </row>
    <row r="51" spans="1:34" x14ac:dyDescent="0.25">
      <c r="A51" s="225"/>
      <c r="D51" s="225"/>
      <c r="E51" s="225"/>
      <c r="AC51" s="225"/>
      <c r="AD51" s="225"/>
      <c r="AE51" s="225"/>
      <c r="AF51" s="225"/>
      <c r="AG51" s="225"/>
      <c r="AH51" s="225"/>
    </row>
    <row r="52" spans="1:34" x14ac:dyDescent="0.25">
      <c r="A52" s="225"/>
      <c r="D52" s="225"/>
      <c r="E52" s="225"/>
      <c r="AC52" s="225"/>
      <c r="AD52" s="225"/>
      <c r="AE52" s="225"/>
      <c r="AF52" s="225"/>
      <c r="AG52" s="225"/>
      <c r="AH52" s="225"/>
    </row>
    <row r="53" spans="1:34" x14ac:dyDescent="0.25">
      <c r="A53" s="225"/>
      <c r="D53" s="225"/>
      <c r="E53" s="225"/>
      <c r="AC53" s="225"/>
      <c r="AD53" s="225"/>
      <c r="AE53" s="225"/>
      <c r="AF53" s="225"/>
      <c r="AG53" s="225"/>
      <c r="AH53" s="225"/>
    </row>
    <row r="54" spans="1:34" x14ac:dyDescent="0.25">
      <c r="A54" s="225"/>
      <c r="D54" s="225"/>
      <c r="E54" s="225"/>
      <c r="AC54" s="225"/>
      <c r="AD54" s="225"/>
      <c r="AE54" s="225"/>
      <c r="AF54" s="225"/>
      <c r="AG54" s="225"/>
      <c r="AH54" s="225"/>
    </row>
    <row r="55" spans="1:34" x14ac:dyDescent="0.25">
      <c r="A55" s="225"/>
      <c r="D55" s="225"/>
      <c r="E55" s="225"/>
      <c r="AC55" s="225"/>
      <c r="AD55" s="225"/>
      <c r="AE55" s="225"/>
      <c r="AF55" s="225"/>
      <c r="AG55" s="225"/>
      <c r="AH55" s="225"/>
    </row>
    <row r="56" spans="1:34" x14ac:dyDescent="0.25">
      <c r="A56" s="225"/>
      <c r="D56" s="225"/>
      <c r="E56" s="225"/>
      <c r="AC56" s="225"/>
      <c r="AD56" s="225"/>
      <c r="AE56" s="225"/>
      <c r="AG56" s="225"/>
      <c r="AH56" s="225"/>
    </row>
    <row r="57" spans="1:34" x14ac:dyDescent="0.25">
      <c r="A57" s="225"/>
      <c r="D57" s="225"/>
      <c r="E57" s="225"/>
      <c r="AC57" s="225"/>
      <c r="AD57" s="225"/>
      <c r="AE57" s="225"/>
      <c r="AG57" s="225"/>
      <c r="AH57" s="225"/>
    </row>
    <row r="58" spans="1:34" x14ac:dyDescent="0.25">
      <c r="A58" s="225"/>
      <c r="D58" s="225"/>
      <c r="E58" s="225"/>
      <c r="AC58" s="225"/>
      <c r="AD58" s="225"/>
      <c r="AE58" s="225"/>
      <c r="AG58" s="225"/>
      <c r="AH58" s="225"/>
    </row>
    <row r="59" spans="1:34" x14ac:dyDescent="0.25">
      <c r="A59" s="225"/>
      <c r="D59" s="225"/>
      <c r="E59" s="225"/>
      <c r="AC59" s="225"/>
      <c r="AD59" s="225"/>
      <c r="AE59" s="225"/>
      <c r="AG59" s="225"/>
      <c r="AH59" s="225"/>
    </row>
    <row r="60" spans="1:34" x14ac:dyDescent="0.25">
      <c r="A60" s="225"/>
      <c r="D60" s="225"/>
      <c r="E60" s="225"/>
      <c r="AC60" s="225"/>
      <c r="AD60" s="225"/>
      <c r="AE60" s="225"/>
      <c r="AG60" s="225"/>
      <c r="AH60" s="225"/>
    </row>
    <row r="61" spans="1:34" x14ac:dyDescent="0.25">
      <c r="A61" s="225"/>
      <c r="D61" s="225"/>
      <c r="E61" s="225"/>
      <c r="AC61" s="225"/>
      <c r="AD61" s="225"/>
      <c r="AE61" s="225"/>
      <c r="AG61" s="225"/>
      <c r="AH61" s="225"/>
    </row>
    <row r="62" spans="1:34" x14ac:dyDescent="0.25">
      <c r="A62" s="225"/>
      <c r="D62" s="225"/>
      <c r="E62" s="225"/>
      <c r="AC62" s="225"/>
      <c r="AD62" s="225"/>
      <c r="AE62" s="225"/>
      <c r="AG62" s="225"/>
      <c r="AH62" s="225"/>
    </row>
    <row r="63" spans="1:34" x14ac:dyDescent="0.25">
      <c r="A63" s="225"/>
      <c r="D63" s="225"/>
      <c r="E63" s="225"/>
      <c r="AC63" s="225"/>
      <c r="AD63" s="225"/>
      <c r="AE63" s="225"/>
      <c r="AG63" s="225"/>
      <c r="AH63" s="225"/>
    </row>
    <row r="64" spans="1:34" x14ac:dyDescent="0.25">
      <c r="A64" s="225"/>
      <c r="D64" s="225"/>
      <c r="E64" s="225"/>
      <c r="AC64" s="225"/>
      <c r="AD64" s="225"/>
      <c r="AE64" s="225"/>
      <c r="AG64" s="225"/>
      <c r="AH64" s="225"/>
    </row>
    <row r="65" spans="1:34" x14ac:dyDescent="0.25">
      <c r="A65" s="225"/>
      <c r="D65" s="225"/>
      <c r="E65" s="225"/>
      <c r="AC65" s="225"/>
      <c r="AD65" s="225"/>
      <c r="AE65" s="225"/>
      <c r="AG65" s="225"/>
      <c r="AH65" s="225"/>
    </row>
    <row r="66" spans="1:34" x14ac:dyDescent="0.25">
      <c r="A66" s="225"/>
      <c r="D66" s="225"/>
      <c r="E66" s="225"/>
      <c r="AC66" s="225"/>
      <c r="AD66" s="225"/>
      <c r="AE66" s="225"/>
      <c r="AG66" s="225"/>
      <c r="AH66" s="225"/>
    </row>
    <row r="67" spans="1:34" x14ac:dyDescent="0.25">
      <c r="A67" s="225"/>
      <c r="D67" s="225"/>
      <c r="E67" s="225"/>
      <c r="AC67" s="225"/>
      <c r="AD67" s="225"/>
      <c r="AE67" s="225"/>
      <c r="AF67" s="346"/>
      <c r="AG67" s="225"/>
      <c r="AH67" s="225"/>
    </row>
    <row r="68" spans="1:34" x14ac:dyDescent="0.25">
      <c r="A68" s="225"/>
      <c r="D68" s="225"/>
      <c r="E68" s="225"/>
      <c r="AC68" s="225"/>
      <c r="AD68" s="225"/>
      <c r="AE68" s="225"/>
      <c r="AF68" s="346"/>
      <c r="AG68" s="225"/>
      <c r="AH68" s="225"/>
    </row>
    <row r="69" spans="1:34" x14ac:dyDescent="0.25">
      <c r="A69" s="225"/>
      <c r="D69" s="225"/>
      <c r="E69" s="225"/>
      <c r="AC69" s="225"/>
      <c r="AD69" s="225"/>
      <c r="AE69" s="225"/>
      <c r="AF69" s="346"/>
      <c r="AG69" s="225"/>
      <c r="AH69" s="225"/>
    </row>
    <row r="70" spans="1:34" x14ac:dyDescent="0.25">
      <c r="A70" s="225"/>
      <c r="D70" s="225"/>
      <c r="E70" s="225"/>
      <c r="AC70" s="225"/>
      <c r="AD70" s="225"/>
      <c r="AE70" s="225"/>
      <c r="AF70" s="346"/>
      <c r="AG70" s="225"/>
      <c r="AH70" s="225"/>
    </row>
    <row r="71" spans="1:34" x14ac:dyDescent="0.25">
      <c r="A71" s="225"/>
      <c r="D71" s="225"/>
      <c r="E71" s="225"/>
      <c r="AC71" s="225"/>
      <c r="AD71" s="225"/>
      <c r="AE71" s="225"/>
      <c r="AF71" s="346"/>
      <c r="AG71" s="225"/>
      <c r="AH71" s="225"/>
    </row>
    <row r="72" spans="1:34" x14ac:dyDescent="0.25">
      <c r="A72" s="225"/>
      <c r="D72" s="225"/>
      <c r="E72" s="225"/>
      <c r="AC72" s="225"/>
      <c r="AD72" s="225"/>
      <c r="AE72" s="225"/>
      <c r="AF72" s="346"/>
      <c r="AG72" s="225"/>
      <c r="AH72" s="225"/>
    </row>
    <row r="73" spans="1:34" x14ac:dyDescent="0.25">
      <c r="A73" s="225"/>
      <c r="D73" s="225"/>
      <c r="E73" s="225"/>
      <c r="AC73" s="225"/>
      <c r="AD73" s="225"/>
      <c r="AE73" s="225"/>
      <c r="AF73" s="346"/>
      <c r="AG73" s="225"/>
      <c r="AH73" s="225"/>
    </row>
    <row r="74" spans="1:34" x14ac:dyDescent="0.25">
      <c r="A74" s="225"/>
      <c r="D74" s="225"/>
      <c r="E74" s="225"/>
      <c r="AC74" s="225"/>
      <c r="AD74" s="225"/>
      <c r="AE74" s="225"/>
      <c r="AF74" s="346"/>
      <c r="AG74" s="225"/>
      <c r="AH74" s="225"/>
    </row>
    <row r="75" spans="1:34" x14ac:dyDescent="0.25">
      <c r="A75" s="225"/>
      <c r="D75" s="225"/>
      <c r="E75" s="225"/>
      <c r="AC75" s="225"/>
      <c r="AD75" s="225"/>
      <c r="AE75" s="225"/>
      <c r="AF75" s="346"/>
      <c r="AG75" s="225"/>
      <c r="AH75" s="225"/>
    </row>
    <row r="76" spans="1:34" x14ac:dyDescent="0.25">
      <c r="A76" s="225"/>
      <c r="D76" s="225"/>
      <c r="E76" s="225"/>
      <c r="AC76" s="225"/>
      <c r="AD76" s="225"/>
      <c r="AE76" s="225"/>
      <c r="AF76" s="346"/>
      <c r="AG76" s="225"/>
      <c r="AH76" s="225"/>
    </row>
    <row r="77" spans="1:34" x14ac:dyDescent="0.25">
      <c r="A77" s="225"/>
      <c r="D77" s="225"/>
      <c r="E77" s="225"/>
      <c r="AC77" s="225"/>
      <c r="AD77" s="225"/>
      <c r="AE77" s="225"/>
      <c r="AF77" s="346"/>
      <c r="AG77" s="225"/>
      <c r="AH77" s="225"/>
    </row>
    <row r="78" spans="1:34" x14ac:dyDescent="0.25">
      <c r="A78" s="225"/>
      <c r="D78" s="225"/>
      <c r="E78" s="225"/>
      <c r="AC78" s="225"/>
      <c r="AD78" s="225"/>
      <c r="AE78" s="225"/>
      <c r="AF78" s="346"/>
      <c r="AG78" s="225"/>
      <c r="AH78" s="225"/>
    </row>
    <row r="79" spans="1:34" x14ac:dyDescent="0.25">
      <c r="A79" s="225"/>
      <c r="D79" s="225"/>
      <c r="E79" s="225"/>
      <c r="AC79" s="225"/>
      <c r="AD79" s="225"/>
      <c r="AE79" s="225"/>
      <c r="AF79" s="346"/>
      <c r="AG79" s="225"/>
      <c r="AH79" s="225"/>
    </row>
    <row r="80" spans="1:34" x14ac:dyDescent="0.25">
      <c r="A80" s="225"/>
      <c r="D80" s="225"/>
      <c r="E80" s="225"/>
      <c r="AC80" s="225"/>
      <c r="AD80" s="225"/>
      <c r="AE80" s="225"/>
      <c r="AF80" s="346"/>
      <c r="AG80" s="225"/>
      <c r="AH80" s="225"/>
    </row>
    <row r="81" spans="1:34" x14ac:dyDescent="0.25">
      <c r="A81" s="225"/>
      <c r="D81" s="225"/>
      <c r="E81" s="225"/>
      <c r="AC81" s="225"/>
      <c r="AD81" s="225"/>
      <c r="AE81" s="225"/>
      <c r="AF81" s="346"/>
      <c r="AG81" s="225"/>
      <c r="AH81" s="225"/>
    </row>
    <row r="82" spans="1:34" x14ac:dyDescent="0.25">
      <c r="A82" s="225"/>
      <c r="D82" s="225"/>
      <c r="E82" s="225"/>
      <c r="AC82" s="225"/>
      <c r="AD82" s="225"/>
      <c r="AE82" s="225"/>
      <c r="AF82" s="346"/>
      <c r="AG82" s="225"/>
      <c r="AH82" s="225"/>
    </row>
    <row r="83" spans="1:34" x14ac:dyDescent="0.25">
      <c r="A83" s="225"/>
      <c r="D83" s="225"/>
      <c r="E83" s="225"/>
      <c r="AC83" s="225"/>
      <c r="AD83" s="225"/>
      <c r="AE83" s="225"/>
      <c r="AF83" s="346"/>
      <c r="AG83" s="225"/>
      <c r="AH83" s="225"/>
    </row>
    <row r="84" spans="1:34" x14ac:dyDescent="0.25">
      <c r="A84" s="225"/>
      <c r="D84" s="225"/>
      <c r="E84" s="225"/>
      <c r="AC84" s="225"/>
      <c r="AD84" s="225"/>
      <c r="AE84" s="225"/>
      <c r="AF84" s="346"/>
      <c r="AG84" s="225"/>
      <c r="AH84" s="225"/>
    </row>
    <row r="85" spans="1:34" x14ac:dyDescent="0.25">
      <c r="A85" s="225"/>
      <c r="D85" s="225"/>
      <c r="E85" s="225"/>
      <c r="AC85" s="225"/>
      <c r="AD85" s="225"/>
      <c r="AE85" s="225"/>
      <c r="AF85" s="346"/>
      <c r="AG85" s="225"/>
      <c r="AH85" s="225"/>
    </row>
    <row r="86" spans="1:34" x14ac:dyDescent="0.25">
      <c r="A86" s="225"/>
      <c r="D86" s="225"/>
      <c r="E86" s="225"/>
      <c r="AC86" s="225"/>
      <c r="AD86" s="225"/>
      <c r="AE86" s="225"/>
      <c r="AF86" s="346"/>
      <c r="AG86" s="225"/>
      <c r="AH86" s="225"/>
    </row>
    <row r="87" spans="1:34" x14ac:dyDescent="0.25">
      <c r="A87" s="225"/>
      <c r="D87" s="225"/>
      <c r="E87" s="225"/>
      <c r="AC87" s="225"/>
      <c r="AD87" s="225"/>
      <c r="AE87" s="225"/>
      <c r="AF87" s="346"/>
      <c r="AG87" s="225"/>
      <c r="AH87" s="225"/>
    </row>
    <row r="88" spans="1:34" x14ac:dyDescent="0.25">
      <c r="A88" s="225"/>
      <c r="D88" s="225"/>
      <c r="E88" s="225"/>
      <c r="AC88" s="225"/>
      <c r="AD88" s="225"/>
      <c r="AE88" s="225"/>
      <c r="AF88" s="346"/>
      <c r="AG88" s="225"/>
      <c r="AH88" s="225"/>
    </row>
    <row r="89" spans="1:34" x14ac:dyDescent="0.25">
      <c r="A89" s="225"/>
      <c r="D89" s="225"/>
      <c r="E89" s="225"/>
      <c r="AC89" s="225"/>
      <c r="AD89" s="225"/>
      <c r="AE89" s="225"/>
      <c r="AF89" s="346"/>
      <c r="AG89" s="225"/>
      <c r="AH89" s="225"/>
    </row>
    <row r="90" spans="1:34" x14ac:dyDescent="0.25">
      <c r="A90" s="225"/>
      <c r="D90" s="225"/>
      <c r="E90" s="225"/>
      <c r="AC90" s="225"/>
      <c r="AD90" s="225"/>
      <c r="AE90" s="225"/>
      <c r="AF90" s="346"/>
      <c r="AG90" s="225"/>
      <c r="AH90" s="225"/>
    </row>
    <row r="91" spans="1:34" x14ac:dyDescent="0.25">
      <c r="A91" s="225"/>
      <c r="D91" s="225"/>
      <c r="E91" s="225"/>
      <c r="AC91" s="225"/>
      <c r="AD91" s="225"/>
      <c r="AE91" s="225"/>
      <c r="AF91" s="346"/>
      <c r="AG91" s="225"/>
      <c r="AH91" s="225"/>
    </row>
    <row r="92" spans="1:34" x14ac:dyDescent="0.25">
      <c r="A92" s="225"/>
      <c r="D92" s="225"/>
      <c r="E92" s="225"/>
      <c r="AC92" s="225"/>
      <c r="AD92" s="225"/>
      <c r="AE92" s="225"/>
      <c r="AF92" s="346"/>
      <c r="AG92" s="225"/>
      <c r="AH92" s="225"/>
    </row>
    <row r="93" spans="1:34" x14ac:dyDescent="0.25">
      <c r="A93" s="225"/>
      <c r="D93" s="225"/>
      <c r="E93" s="225"/>
      <c r="AC93" s="225"/>
      <c r="AD93" s="225"/>
      <c r="AE93" s="225"/>
      <c r="AF93" s="346"/>
      <c r="AG93" s="225"/>
      <c r="AH93" s="225"/>
    </row>
    <row r="94" spans="1:34" x14ac:dyDescent="0.25">
      <c r="A94" s="225"/>
      <c r="D94" s="225"/>
      <c r="E94" s="225"/>
      <c r="AC94" s="225"/>
      <c r="AD94" s="225"/>
      <c r="AE94" s="225"/>
      <c r="AF94" s="225"/>
      <c r="AG94" s="225"/>
      <c r="AH94" s="225"/>
    </row>
    <row r="95" spans="1:34" x14ac:dyDescent="0.25">
      <c r="A95" s="225"/>
      <c r="D95" s="225"/>
      <c r="E95" s="225"/>
      <c r="AC95" s="225"/>
      <c r="AD95" s="225"/>
      <c r="AE95" s="225"/>
      <c r="AF95" s="225"/>
      <c r="AG95" s="225"/>
      <c r="AH95" s="225"/>
    </row>
    <row r="96" spans="1:34" x14ac:dyDescent="0.25">
      <c r="A96" s="225"/>
      <c r="D96" s="225"/>
      <c r="E96" s="225"/>
      <c r="AC96" s="225"/>
      <c r="AD96" s="225"/>
      <c r="AE96" s="225"/>
      <c r="AF96" s="225"/>
      <c r="AG96" s="225"/>
      <c r="AH96" s="225"/>
    </row>
    <row r="97" spans="1:34" x14ac:dyDescent="0.25">
      <c r="A97" s="225"/>
      <c r="D97" s="225"/>
      <c r="E97" s="225"/>
      <c r="AC97" s="225"/>
      <c r="AD97" s="225"/>
      <c r="AE97" s="225"/>
      <c r="AF97" s="225"/>
      <c r="AG97" s="225"/>
      <c r="AH97" s="225"/>
    </row>
    <row r="98" spans="1:34" x14ac:dyDescent="0.25">
      <c r="A98" s="225"/>
      <c r="D98" s="225"/>
      <c r="E98" s="225"/>
      <c r="AC98" s="225"/>
      <c r="AD98" s="225"/>
      <c r="AE98" s="225"/>
      <c r="AF98" s="225"/>
      <c r="AG98" s="225"/>
      <c r="AH98" s="225"/>
    </row>
    <row r="99" spans="1:34" x14ac:dyDescent="0.25">
      <c r="A99" s="225"/>
      <c r="D99" s="225"/>
      <c r="E99" s="225"/>
      <c r="AC99" s="225"/>
      <c r="AD99" s="225"/>
      <c r="AE99" s="225"/>
      <c r="AF99" s="225"/>
      <c r="AG99" s="225"/>
      <c r="AH99" s="225"/>
    </row>
    <row r="100" spans="1:34" x14ac:dyDescent="0.25">
      <c r="A100" s="225"/>
      <c r="D100" s="225"/>
      <c r="E100" s="225"/>
      <c r="AC100" s="225"/>
      <c r="AD100" s="225"/>
      <c r="AE100" s="225"/>
      <c r="AF100" s="225"/>
      <c r="AG100" s="225"/>
      <c r="AH100" s="225"/>
    </row>
    <row r="101" spans="1:34" x14ac:dyDescent="0.25">
      <c r="A101" s="225"/>
      <c r="D101" s="225"/>
      <c r="E101" s="225"/>
      <c r="AC101" s="225"/>
      <c r="AD101" s="225"/>
      <c r="AE101" s="225"/>
      <c r="AF101" s="225"/>
      <c r="AG101" s="225"/>
      <c r="AH101" s="225"/>
    </row>
    <row r="102" spans="1:34" x14ac:dyDescent="0.25">
      <c r="A102" s="225"/>
      <c r="D102" s="225"/>
      <c r="E102" s="225"/>
      <c r="AC102" s="225"/>
      <c r="AD102" s="225"/>
      <c r="AE102" s="225"/>
      <c r="AF102" s="225"/>
      <c r="AG102" s="225"/>
      <c r="AH102" s="225"/>
    </row>
    <row r="103" spans="1:34" x14ac:dyDescent="0.25">
      <c r="A103" s="225"/>
      <c r="AC103" s="225"/>
      <c r="AE103" s="225"/>
    </row>
    <row r="104" spans="1:34" x14ac:dyDescent="0.25">
      <c r="A104" s="225"/>
      <c r="AC104" s="225"/>
      <c r="AE104" s="225"/>
    </row>
    <row r="105" spans="1:34" x14ac:dyDescent="0.25">
      <c r="A105" s="225"/>
      <c r="AC105" s="225"/>
      <c r="AE105" s="225"/>
    </row>
    <row r="106" spans="1:34" x14ac:dyDescent="0.25">
      <c r="A106" s="225"/>
      <c r="AC106" s="225"/>
      <c r="AE106" s="225"/>
    </row>
    <row r="107" spans="1:34" x14ac:dyDescent="0.25">
      <c r="A107" s="225"/>
      <c r="AC107" s="225"/>
      <c r="AE107" s="225"/>
    </row>
    <row r="108" spans="1:34" x14ac:dyDescent="0.25">
      <c r="A108" s="225"/>
      <c r="AC108" s="225"/>
      <c r="AE108" s="225"/>
    </row>
    <row r="109" spans="1:34" x14ac:dyDescent="0.25">
      <c r="AC109" s="225"/>
      <c r="AE109" s="225"/>
    </row>
    <row r="110" spans="1:34" x14ac:dyDescent="0.25">
      <c r="AC110" s="225"/>
      <c r="AE110" s="225"/>
    </row>
    <row r="111" spans="1:34" x14ac:dyDescent="0.25">
      <c r="AC111" s="225"/>
      <c r="AE111" s="225"/>
    </row>
    <row r="112" spans="1:34" x14ac:dyDescent="0.25">
      <c r="AC112" s="225"/>
      <c r="AE112" s="225"/>
    </row>
    <row r="113" spans="29:31" x14ac:dyDescent="0.25">
      <c r="AC113" s="225"/>
      <c r="AE113" s="225"/>
    </row>
    <row r="114" spans="29:31" x14ac:dyDescent="0.25">
      <c r="AC114" s="225"/>
      <c r="AE114" s="225"/>
    </row>
    <row r="115" spans="29:31" x14ac:dyDescent="0.25">
      <c r="AC115" s="225"/>
      <c r="AE115" s="225"/>
    </row>
    <row r="116" spans="29:31" x14ac:dyDescent="0.25">
      <c r="AC116" s="225"/>
      <c r="AE116" s="225"/>
    </row>
    <row r="117" spans="29:31" x14ac:dyDescent="0.25">
      <c r="AC117" s="225"/>
      <c r="AE117" s="225"/>
    </row>
    <row r="118" spans="29:31" x14ac:dyDescent="0.25">
      <c r="AC118" s="225"/>
      <c r="AE118" s="225"/>
    </row>
    <row r="119" spans="29:31" x14ac:dyDescent="0.25">
      <c r="AC119" s="225"/>
      <c r="AE119" s="225"/>
    </row>
    <row r="120" spans="29:31" x14ac:dyDescent="0.25">
      <c r="AC120" s="225"/>
      <c r="AE120" s="225"/>
    </row>
    <row r="121" spans="29:31" x14ac:dyDescent="0.25">
      <c r="AC121" s="225"/>
      <c r="AE121" s="225"/>
    </row>
    <row r="122" spans="29:31" x14ac:dyDescent="0.25">
      <c r="AC122" s="225"/>
      <c r="AE122" s="225"/>
    </row>
    <row r="123" spans="29:31" x14ac:dyDescent="0.25">
      <c r="AC123" s="225"/>
      <c r="AE123" s="225"/>
    </row>
    <row r="124" spans="29:31" x14ac:dyDescent="0.25">
      <c r="AC124" s="225"/>
      <c r="AE124" s="225"/>
    </row>
    <row r="125" spans="29:31" x14ac:dyDescent="0.25">
      <c r="AC125" s="225"/>
      <c r="AE125" s="225"/>
    </row>
    <row r="126" spans="29:31" x14ac:dyDescent="0.25">
      <c r="AC126" s="225"/>
      <c r="AE126" s="225"/>
    </row>
    <row r="127" spans="29:31" x14ac:dyDescent="0.25">
      <c r="AC127" s="225"/>
      <c r="AE127" s="225"/>
    </row>
    <row r="128" spans="29:31" x14ac:dyDescent="0.25">
      <c r="AC128" s="225"/>
      <c r="AE128" s="225"/>
    </row>
    <row r="129" spans="29:31" x14ac:dyDescent="0.25">
      <c r="AC129" s="225"/>
      <c r="AE129" s="225"/>
    </row>
    <row r="130" spans="29:31" x14ac:dyDescent="0.25">
      <c r="AC130" s="225"/>
      <c r="AE130" s="225"/>
    </row>
    <row r="131" spans="29:31" x14ac:dyDescent="0.25">
      <c r="AC131" s="225"/>
      <c r="AE131" s="225"/>
    </row>
    <row r="132" spans="29:31" x14ac:dyDescent="0.25">
      <c r="AC132" s="225"/>
      <c r="AE132" s="225"/>
    </row>
    <row r="133" spans="29:31" x14ac:dyDescent="0.25">
      <c r="AC133" s="225"/>
      <c r="AE133" s="225"/>
    </row>
    <row r="134" spans="29:31" x14ac:dyDescent="0.25">
      <c r="AC134" s="225"/>
      <c r="AE134" s="225"/>
    </row>
    <row r="135" spans="29:31" x14ac:dyDescent="0.25">
      <c r="AC135" s="225"/>
      <c r="AE135" s="225"/>
    </row>
    <row r="136" spans="29:31" x14ac:dyDescent="0.25">
      <c r="AC136" s="225"/>
      <c r="AE136" s="225"/>
    </row>
    <row r="137" spans="29:31" x14ac:dyDescent="0.25">
      <c r="AC137" s="225"/>
      <c r="AE137" s="225"/>
    </row>
    <row r="138" spans="29:31" x14ac:dyDescent="0.25">
      <c r="AC138" s="225"/>
      <c r="AE138" s="225"/>
    </row>
    <row r="139" spans="29:31" x14ac:dyDescent="0.25">
      <c r="AC139" s="225"/>
      <c r="AE139" s="225"/>
    </row>
    <row r="140" spans="29:31" x14ac:dyDescent="0.25">
      <c r="AC140" s="225"/>
      <c r="AE140" s="225"/>
    </row>
    <row r="141" spans="29:31" x14ac:dyDescent="0.25">
      <c r="AC141" s="225"/>
      <c r="AE141" s="225"/>
    </row>
    <row r="142" spans="29:31" x14ac:dyDescent="0.25">
      <c r="AC142" s="225"/>
      <c r="AE142" s="225"/>
    </row>
    <row r="143" spans="29:31" x14ac:dyDescent="0.25">
      <c r="AC143" s="225"/>
      <c r="AE143" s="225"/>
    </row>
    <row r="144" spans="29:31" x14ac:dyDescent="0.25">
      <c r="AC144" s="225"/>
      <c r="AE144" s="225"/>
    </row>
    <row r="145" spans="29:31" x14ac:dyDescent="0.25">
      <c r="AC145" s="225"/>
      <c r="AE145" s="225"/>
    </row>
    <row r="146" spans="29:31" x14ac:dyDescent="0.25">
      <c r="AE146" s="225"/>
    </row>
    <row r="147" spans="29:31" x14ac:dyDescent="0.25">
      <c r="AE147" s="225"/>
    </row>
    <row r="148" spans="29:31" x14ac:dyDescent="0.25">
      <c r="AE148" s="225"/>
    </row>
    <row r="149" spans="29:31" x14ac:dyDescent="0.25">
      <c r="AE149" s="225"/>
    </row>
    <row r="150" spans="29:31" x14ac:dyDescent="0.25">
      <c r="AE150" s="225"/>
    </row>
    <row r="151" spans="29:31" x14ac:dyDescent="0.25">
      <c r="AE151" s="225"/>
    </row>
    <row r="152" spans="29:31" x14ac:dyDescent="0.25">
      <c r="AE152" s="225"/>
    </row>
    <row r="153" spans="29:31" x14ac:dyDescent="0.25">
      <c r="AE153" s="225"/>
    </row>
    <row r="154" spans="29:31" x14ac:dyDescent="0.25">
      <c r="AE154" s="225"/>
    </row>
    <row r="155" spans="29:31" x14ac:dyDescent="0.25">
      <c r="AE155" s="225"/>
    </row>
    <row r="156" spans="29:31" x14ac:dyDescent="0.25">
      <c r="AE156" s="225"/>
    </row>
    <row r="157" spans="29:31" x14ac:dyDescent="0.25">
      <c r="AE157" s="225"/>
    </row>
    <row r="158" spans="29:31" x14ac:dyDescent="0.25">
      <c r="AE158" s="225"/>
    </row>
    <row r="159" spans="29:31" x14ac:dyDescent="0.25">
      <c r="AE159" s="225"/>
    </row>
    <row r="160" spans="29:31" x14ac:dyDescent="0.25">
      <c r="AE160" s="225"/>
    </row>
    <row r="161" spans="31:31" x14ac:dyDescent="0.25">
      <c r="AE161" s="225"/>
    </row>
    <row r="162" spans="31:31" x14ac:dyDescent="0.25">
      <c r="AE162" s="225"/>
    </row>
    <row r="163" spans="31:31" x14ac:dyDescent="0.25">
      <c r="AE163" s="225"/>
    </row>
    <row r="164" spans="31:31" x14ac:dyDescent="0.25">
      <c r="AE164" s="225"/>
    </row>
    <row r="165" spans="31:31" x14ac:dyDescent="0.25">
      <c r="AE165" s="225"/>
    </row>
    <row r="166" spans="31:31" x14ac:dyDescent="0.25">
      <c r="AE166" s="225"/>
    </row>
    <row r="167" spans="31:31" x14ac:dyDescent="0.25">
      <c r="AE167" s="225"/>
    </row>
    <row r="168" spans="31:31" x14ac:dyDescent="0.25">
      <c r="AE168" s="225"/>
    </row>
    <row r="169" spans="31:31" x14ac:dyDescent="0.25">
      <c r="AE169" s="225"/>
    </row>
    <row r="170" spans="31:31" x14ac:dyDescent="0.25">
      <c r="AE170" s="225"/>
    </row>
    <row r="171" spans="31:31" x14ac:dyDescent="0.25">
      <c r="AE171" s="225"/>
    </row>
    <row r="172" spans="31:31" x14ac:dyDescent="0.25">
      <c r="AE172" s="225"/>
    </row>
    <row r="173" spans="31:31" x14ac:dyDescent="0.25">
      <c r="AE173" s="225"/>
    </row>
    <row r="174" spans="31:31" x14ac:dyDescent="0.25">
      <c r="AE174" s="225"/>
    </row>
    <row r="175" spans="31:31" x14ac:dyDescent="0.25">
      <c r="AE175" s="225"/>
    </row>
    <row r="176" spans="31:31" x14ac:dyDescent="0.25">
      <c r="AE176" s="225"/>
    </row>
    <row r="177" spans="31:31" x14ac:dyDescent="0.25">
      <c r="AE177" s="225"/>
    </row>
    <row r="178" spans="31:31" x14ac:dyDescent="0.25">
      <c r="AE178" s="225"/>
    </row>
    <row r="179" spans="31:31" x14ac:dyDescent="0.25">
      <c r="AE179" s="225"/>
    </row>
    <row r="180" spans="31:31" x14ac:dyDescent="0.25">
      <c r="AE180" s="225"/>
    </row>
    <row r="181" spans="31:31" x14ac:dyDescent="0.25">
      <c r="AE181" s="225"/>
    </row>
    <row r="182" spans="31:31" x14ac:dyDescent="0.25">
      <c r="AE182" s="225"/>
    </row>
    <row r="183" spans="31:31" x14ac:dyDescent="0.25">
      <c r="AE183" s="225"/>
    </row>
    <row r="184" spans="31:31" x14ac:dyDescent="0.25">
      <c r="AE184" s="225"/>
    </row>
    <row r="185" spans="31:31" x14ac:dyDescent="0.25">
      <c r="AE185" s="225"/>
    </row>
    <row r="186" spans="31:31" x14ac:dyDescent="0.25">
      <c r="AE186" s="225"/>
    </row>
    <row r="187" spans="31:31" x14ac:dyDescent="0.25">
      <c r="AE187" s="225"/>
    </row>
    <row r="188" spans="31:31" x14ac:dyDescent="0.25">
      <c r="AE188" s="225"/>
    </row>
    <row r="189" spans="31:31" x14ac:dyDescent="0.25">
      <c r="AE189" s="225"/>
    </row>
    <row r="190" spans="31:31" x14ac:dyDescent="0.25">
      <c r="AE190" s="225"/>
    </row>
    <row r="191" spans="31:31" x14ac:dyDescent="0.25">
      <c r="AE191" s="225"/>
    </row>
    <row r="192" spans="31:31" x14ac:dyDescent="0.25">
      <c r="AE192" s="225"/>
    </row>
    <row r="193" spans="31:31" x14ac:dyDescent="0.25">
      <c r="AE193" s="225"/>
    </row>
    <row r="194" spans="31:31" x14ac:dyDescent="0.25">
      <c r="AE194" s="225"/>
    </row>
    <row r="195" spans="31:31" x14ac:dyDescent="0.25">
      <c r="AE195" s="225"/>
    </row>
    <row r="196" spans="31:31" x14ac:dyDescent="0.25">
      <c r="AE196" s="225"/>
    </row>
    <row r="197" spans="31:31" x14ac:dyDescent="0.25">
      <c r="AE197" s="225"/>
    </row>
    <row r="198" spans="31:31" x14ac:dyDescent="0.25">
      <c r="AE198" s="225"/>
    </row>
    <row r="199" spans="31:31" x14ac:dyDescent="0.25">
      <c r="AE199" s="225"/>
    </row>
    <row r="200" spans="31:31" x14ac:dyDescent="0.25">
      <c r="AE200" s="225"/>
    </row>
    <row r="201" spans="31:31" x14ac:dyDescent="0.25">
      <c r="AE201" s="225"/>
    </row>
    <row r="202" spans="31:31" x14ac:dyDescent="0.25">
      <c r="AE202" s="225"/>
    </row>
    <row r="203" spans="31:31" x14ac:dyDescent="0.25">
      <c r="AE203" s="225"/>
    </row>
    <row r="204" spans="31:31" x14ac:dyDescent="0.25">
      <c r="AE204" s="225"/>
    </row>
    <row r="205" spans="31:31" x14ac:dyDescent="0.25">
      <c r="AE205" s="225"/>
    </row>
    <row r="206" spans="31:31" x14ac:dyDescent="0.25">
      <c r="AE206" s="225"/>
    </row>
    <row r="207" spans="31:31" x14ac:dyDescent="0.25">
      <c r="AE207" s="225"/>
    </row>
    <row r="208" spans="31:31" x14ac:dyDescent="0.25">
      <c r="AE208" s="225"/>
    </row>
    <row r="209" spans="31:31" x14ac:dyDescent="0.25">
      <c r="AE209" s="225"/>
    </row>
    <row r="210" spans="31:31" x14ac:dyDescent="0.25">
      <c r="AE210" s="225"/>
    </row>
    <row r="211" spans="31:31" x14ac:dyDescent="0.25">
      <c r="AE211" s="225"/>
    </row>
    <row r="212" spans="31:31" x14ac:dyDescent="0.25">
      <c r="AE212" s="225"/>
    </row>
    <row r="213" spans="31:31" x14ac:dyDescent="0.25">
      <c r="AE213" s="225"/>
    </row>
    <row r="214" spans="31:31" x14ac:dyDescent="0.25">
      <c r="AE214" s="225"/>
    </row>
    <row r="215" spans="31:31" x14ac:dyDescent="0.25">
      <c r="AE215" s="225"/>
    </row>
    <row r="216" spans="31:31" x14ac:dyDescent="0.25">
      <c r="AE216" s="225"/>
    </row>
    <row r="217" spans="31:31" x14ac:dyDescent="0.25">
      <c r="AE217" s="225"/>
    </row>
    <row r="218" spans="31:31" x14ac:dyDescent="0.25">
      <c r="AE218" s="225"/>
    </row>
    <row r="219" spans="31:31" x14ac:dyDescent="0.25">
      <c r="AE219" s="225"/>
    </row>
    <row r="220" spans="31:31" x14ac:dyDescent="0.25">
      <c r="AE220" s="225"/>
    </row>
    <row r="221" spans="31:31" x14ac:dyDescent="0.25">
      <c r="AE221" s="225"/>
    </row>
    <row r="222" spans="31:31" x14ac:dyDescent="0.25">
      <c r="AE222" s="225"/>
    </row>
    <row r="223" spans="31:31" x14ac:dyDescent="0.25">
      <c r="AE223" s="225"/>
    </row>
    <row r="224" spans="31:31" x14ac:dyDescent="0.25">
      <c r="AE224" s="225"/>
    </row>
    <row r="225" spans="31:31" x14ac:dyDescent="0.25">
      <c r="AE225" s="225"/>
    </row>
    <row r="226" spans="31:31" x14ac:dyDescent="0.25">
      <c r="AE226" s="225"/>
    </row>
    <row r="227" spans="31:31" x14ac:dyDescent="0.25">
      <c r="AE227" s="225"/>
    </row>
    <row r="228" spans="31:31" x14ac:dyDescent="0.25">
      <c r="AE228" s="225"/>
    </row>
    <row r="229" spans="31:31" x14ac:dyDescent="0.25">
      <c r="AE229" s="225"/>
    </row>
    <row r="230" spans="31:31" x14ac:dyDescent="0.25">
      <c r="AE230" s="225"/>
    </row>
    <row r="231" spans="31:31" x14ac:dyDescent="0.25">
      <c r="AE231" s="225"/>
    </row>
    <row r="232" spans="31:31" x14ac:dyDescent="0.25">
      <c r="AE232" s="225"/>
    </row>
    <row r="233" spans="31:31" x14ac:dyDescent="0.25">
      <c r="AE233" s="225"/>
    </row>
    <row r="234" spans="31:31" x14ac:dyDescent="0.25">
      <c r="AE234" s="225"/>
    </row>
    <row r="235" spans="31:31" x14ac:dyDescent="0.25">
      <c r="AE235" s="225"/>
    </row>
    <row r="236" spans="31:31" x14ac:dyDescent="0.25">
      <c r="AE236" s="225"/>
    </row>
    <row r="237" spans="31:31" x14ac:dyDescent="0.25">
      <c r="AE237" s="225"/>
    </row>
    <row r="238" spans="31:31" x14ac:dyDescent="0.25">
      <c r="AE238" s="225"/>
    </row>
    <row r="239" spans="31:31" x14ac:dyDescent="0.25">
      <c r="AE239" s="225"/>
    </row>
    <row r="240" spans="31:31" x14ac:dyDescent="0.25">
      <c r="AE240" s="225"/>
    </row>
    <row r="241" spans="31:31" x14ac:dyDescent="0.25">
      <c r="AE241" s="225"/>
    </row>
    <row r="242" spans="31:31" x14ac:dyDescent="0.25">
      <c r="AE242" s="225"/>
    </row>
    <row r="243" spans="31:31" x14ac:dyDescent="0.25">
      <c r="AE243" s="225"/>
    </row>
    <row r="244" spans="31:31" x14ac:dyDescent="0.25">
      <c r="AE244" s="225"/>
    </row>
    <row r="245" spans="31:31" x14ac:dyDescent="0.25">
      <c r="AE245" s="225"/>
    </row>
    <row r="246" spans="31:31" x14ac:dyDescent="0.25">
      <c r="AE246" s="225"/>
    </row>
    <row r="247" spans="31:31" x14ac:dyDescent="0.25">
      <c r="AE247" s="225"/>
    </row>
    <row r="248" spans="31:31" x14ac:dyDescent="0.25">
      <c r="AE248" s="225"/>
    </row>
    <row r="249" spans="31:31" x14ac:dyDescent="0.25">
      <c r="AE249" s="225"/>
    </row>
    <row r="250" spans="31:31" x14ac:dyDescent="0.25">
      <c r="AE250" s="225"/>
    </row>
    <row r="251" spans="31:31" x14ac:dyDescent="0.25">
      <c r="AE251" s="225"/>
    </row>
    <row r="252" spans="31:31" x14ac:dyDescent="0.25">
      <c r="AE252" s="225"/>
    </row>
    <row r="253" spans="31:31" x14ac:dyDescent="0.25">
      <c r="AE253" s="225"/>
    </row>
    <row r="254" spans="31:31" x14ac:dyDescent="0.25">
      <c r="AE254" s="225"/>
    </row>
    <row r="255" spans="31:31" x14ac:dyDescent="0.25">
      <c r="AE255" s="225"/>
    </row>
    <row r="256" spans="31:31" x14ac:dyDescent="0.25">
      <c r="AE256" s="225"/>
    </row>
    <row r="257" spans="31:31" x14ac:dyDescent="0.25">
      <c r="AE257" s="225"/>
    </row>
    <row r="258" spans="31:31" x14ac:dyDescent="0.25">
      <c r="AE258" s="225"/>
    </row>
    <row r="259" spans="31:31" x14ac:dyDescent="0.25">
      <c r="AE259" s="225"/>
    </row>
    <row r="260" spans="31:31" x14ac:dyDescent="0.25">
      <c r="AE260" s="225"/>
    </row>
    <row r="261" spans="31:31" x14ac:dyDescent="0.25">
      <c r="AE261" s="225"/>
    </row>
    <row r="262" spans="31:31" x14ac:dyDescent="0.25">
      <c r="AE262" s="225"/>
    </row>
    <row r="263" spans="31:31" x14ac:dyDescent="0.25">
      <c r="AE263" s="225"/>
    </row>
    <row r="264" spans="31:31" x14ac:dyDescent="0.25">
      <c r="AE264" s="225"/>
    </row>
    <row r="265" spans="31:31" x14ac:dyDescent="0.25">
      <c r="AE265" s="225"/>
    </row>
    <row r="266" spans="31:31" x14ac:dyDescent="0.25">
      <c r="AE266" s="225"/>
    </row>
    <row r="267" spans="31:31" x14ac:dyDescent="0.25">
      <c r="AE267" s="225"/>
    </row>
    <row r="268" spans="31:31" x14ac:dyDescent="0.25">
      <c r="AE268" s="225"/>
    </row>
    <row r="269" spans="31:31" x14ac:dyDescent="0.25">
      <c r="AE269" s="225"/>
    </row>
    <row r="270" spans="31:31" x14ac:dyDescent="0.25">
      <c r="AE270" s="225"/>
    </row>
    <row r="271" spans="31:31" x14ac:dyDescent="0.25">
      <c r="AE271" s="225"/>
    </row>
    <row r="272" spans="31:31" x14ac:dyDescent="0.25">
      <c r="AE272" s="225"/>
    </row>
    <row r="273" spans="31:31" x14ac:dyDescent="0.25">
      <c r="AE273" s="225"/>
    </row>
    <row r="274" spans="31:31" x14ac:dyDescent="0.25">
      <c r="AE274" s="225"/>
    </row>
    <row r="275" spans="31:31" x14ac:dyDescent="0.25">
      <c r="AE275" s="225"/>
    </row>
    <row r="276" spans="31:31" x14ac:dyDescent="0.25">
      <c r="AE276" s="225"/>
    </row>
    <row r="277" spans="31:31" x14ac:dyDescent="0.25">
      <c r="AE277" s="225"/>
    </row>
    <row r="278" spans="31:31" x14ac:dyDescent="0.25">
      <c r="AE278" s="225"/>
    </row>
    <row r="279" spans="31:31" x14ac:dyDescent="0.25">
      <c r="AE279" s="225"/>
    </row>
    <row r="280" spans="31:31" x14ac:dyDescent="0.25">
      <c r="AE280" s="225"/>
    </row>
    <row r="281" spans="31:31" x14ac:dyDescent="0.25">
      <c r="AE281" s="225"/>
    </row>
    <row r="282" spans="31:31" x14ac:dyDescent="0.25">
      <c r="AE282" s="225"/>
    </row>
    <row r="283" spans="31:31" x14ac:dyDescent="0.25">
      <c r="AE283" s="225"/>
    </row>
    <row r="284" spans="31:31" x14ac:dyDescent="0.25">
      <c r="AE284" s="225"/>
    </row>
    <row r="285" spans="31:31" x14ac:dyDescent="0.25">
      <c r="AE285" s="225"/>
    </row>
    <row r="286" spans="31:31" x14ac:dyDescent="0.25">
      <c r="AE286" s="225"/>
    </row>
    <row r="287" spans="31:31" x14ac:dyDescent="0.25">
      <c r="AE287" s="225"/>
    </row>
    <row r="288" spans="31:31" x14ac:dyDescent="0.25">
      <c r="AE288" s="225"/>
    </row>
    <row r="289" spans="31:31" x14ac:dyDescent="0.25">
      <c r="AE289" s="225"/>
    </row>
    <row r="290" spans="31:31" x14ac:dyDescent="0.25">
      <c r="AE290" s="225"/>
    </row>
    <row r="291" spans="31:31" x14ac:dyDescent="0.25">
      <c r="AE291" s="225"/>
    </row>
    <row r="292" spans="31:31" x14ac:dyDescent="0.25">
      <c r="AE292" s="225"/>
    </row>
    <row r="293" spans="31:31" x14ac:dyDescent="0.25">
      <c r="AE293" s="225"/>
    </row>
    <row r="294" spans="31:31" x14ac:dyDescent="0.25">
      <c r="AE294" s="225"/>
    </row>
    <row r="295" spans="31:31" x14ac:dyDescent="0.25">
      <c r="AE295" s="225"/>
    </row>
    <row r="296" spans="31:31" x14ac:dyDescent="0.25">
      <c r="AE296" s="225"/>
    </row>
    <row r="297" spans="31:31" x14ac:dyDescent="0.25">
      <c r="AE297" s="225"/>
    </row>
    <row r="298" spans="31:31" x14ac:dyDescent="0.25">
      <c r="AE298" s="225"/>
    </row>
    <row r="299" spans="31:31" x14ac:dyDescent="0.25">
      <c r="AE299" s="225"/>
    </row>
    <row r="300" spans="31:31" x14ac:dyDescent="0.25">
      <c r="AE300" s="225"/>
    </row>
    <row r="301" spans="31:31" x14ac:dyDescent="0.25">
      <c r="AE301" s="225"/>
    </row>
    <row r="302" spans="31:31" x14ac:dyDescent="0.25">
      <c r="AE302" s="225"/>
    </row>
    <row r="303" spans="31:31" x14ac:dyDescent="0.25">
      <c r="AE303" s="225"/>
    </row>
    <row r="304" spans="31:31" x14ac:dyDescent="0.25">
      <c r="AE304" s="225"/>
    </row>
    <row r="305" spans="31:31" x14ac:dyDescent="0.25">
      <c r="AE305" s="225"/>
    </row>
    <row r="306" spans="31:31" x14ac:dyDescent="0.25">
      <c r="AE306" s="225"/>
    </row>
    <row r="307" spans="31:31" x14ac:dyDescent="0.25">
      <c r="AE307" s="225"/>
    </row>
    <row r="308" spans="31:31" x14ac:dyDescent="0.25">
      <c r="AE308" s="225"/>
    </row>
    <row r="309" spans="31:31" x14ac:dyDescent="0.25">
      <c r="AE309" s="225"/>
    </row>
    <row r="310" spans="31:31" x14ac:dyDescent="0.25">
      <c r="AE310" s="225"/>
    </row>
    <row r="311" spans="31:31" x14ac:dyDescent="0.25">
      <c r="AE311" s="225"/>
    </row>
    <row r="312" spans="31:31" x14ac:dyDescent="0.25">
      <c r="AE312" s="225"/>
    </row>
    <row r="313" spans="31:31" x14ac:dyDescent="0.25">
      <c r="AE313" s="225"/>
    </row>
    <row r="314" spans="31:31" x14ac:dyDescent="0.25">
      <c r="AE314" s="225"/>
    </row>
    <row r="315" spans="31:31" x14ac:dyDescent="0.25">
      <c r="AE315" s="225"/>
    </row>
    <row r="316" spans="31:31" x14ac:dyDescent="0.25">
      <c r="AE316" s="225"/>
    </row>
    <row r="317" spans="31:31" x14ac:dyDescent="0.25">
      <c r="AE317" s="225"/>
    </row>
    <row r="318" spans="31:31" x14ac:dyDescent="0.25">
      <c r="AE318" s="225"/>
    </row>
    <row r="319" spans="31:31" x14ac:dyDescent="0.25">
      <c r="AE319" s="225"/>
    </row>
    <row r="320" spans="31:31" x14ac:dyDescent="0.25">
      <c r="AE320" s="225"/>
    </row>
    <row r="321" spans="31:31" x14ac:dyDescent="0.25">
      <c r="AE321" s="225"/>
    </row>
    <row r="322" spans="31:31" x14ac:dyDescent="0.25">
      <c r="AE322" s="225"/>
    </row>
    <row r="323" spans="31:31" x14ac:dyDescent="0.25">
      <c r="AE323" s="225"/>
    </row>
    <row r="324" spans="31:31" x14ac:dyDescent="0.25">
      <c r="AE324" s="225"/>
    </row>
    <row r="325" spans="31:31" x14ac:dyDescent="0.25">
      <c r="AE325" s="225"/>
    </row>
    <row r="326" spans="31:31" x14ac:dyDescent="0.25">
      <c r="AE326" s="225"/>
    </row>
    <row r="327" spans="31:31" x14ac:dyDescent="0.25">
      <c r="AE327" s="225"/>
    </row>
    <row r="328" spans="31:31" x14ac:dyDescent="0.25">
      <c r="AE328" s="225"/>
    </row>
    <row r="329" spans="31:31" x14ac:dyDescent="0.25">
      <c r="AE329" s="225"/>
    </row>
    <row r="330" spans="31:31" x14ac:dyDescent="0.25">
      <c r="AE330" s="225"/>
    </row>
    <row r="331" spans="31:31" x14ac:dyDescent="0.25">
      <c r="AE331" s="225"/>
    </row>
    <row r="332" spans="31:31" x14ac:dyDescent="0.25">
      <c r="AE332" s="225"/>
    </row>
    <row r="333" spans="31:31" x14ac:dyDescent="0.25">
      <c r="AE333" s="225"/>
    </row>
    <row r="334" spans="31:31" x14ac:dyDescent="0.25">
      <c r="AE334" s="225"/>
    </row>
    <row r="335" spans="31:31" x14ac:dyDescent="0.25">
      <c r="AE335" s="225"/>
    </row>
    <row r="336" spans="31:31" x14ac:dyDescent="0.25">
      <c r="AE336" s="225"/>
    </row>
    <row r="337" spans="31:31" x14ac:dyDescent="0.25">
      <c r="AE337" s="225"/>
    </row>
    <row r="338" spans="31:31" x14ac:dyDescent="0.25">
      <c r="AE338" s="225"/>
    </row>
    <row r="339" spans="31:31" x14ac:dyDescent="0.25">
      <c r="AE339" s="225"/>
    </row>
    <row r="340" spans="31:31" x14ac:dyDescent="0.25">
      <c r="AE340" s="225"/>
    </row>
    <row r="341" spans="31:31" x14ac:dyDescent="0.25">
      <c r="AE341" s="225"/>
    </row>
    <row r="342" spans="31:31" x14ac:dyDescent="0.25">
      <c r="AE342" s="225"/>
    </row>
    <row r="343" spans="31:31" x14ac:dyDescent="0.25">
      <c r="AE343" s="225"/>
    </row>
    <row r="344" spans="31:31" x14ac:dyDescent="0.25">
      <c r="AE344" s="225"/>
    </row>
    <row r="345" spans="31:31" x14ac:dyDescent="0.25">
      <c r="AE345" s="225"/>
    </row>
    <row r="346" spans="31:31" x14ac:dyDescent="0.25">
      <c r="AE346" s="225"/>
    </row>
    <row r="347" spans="31:31" x14ac:dyDescent="0.25">
      <c r="AE347" s="225"/>
    </row>
    <row r="348" spans="31:31" x14ac:dyDescent="0.25">
      <c r="AE348" s="225"/>
    </row>
    <row r="349" spans="31:31" x14ac:dyDescent="0.25">
      <c r="AE349" s="225"/>
    </row>
    <row r="350" spans="31:31" x14ac:dyDescent="0.25">
      <c r="AE350" s="225"/>
    </row>
    <row r="351" spans="31:31" x14ac:dyDescent="0.25">
      <c r="AE351" s="225"/>
    </row>
    <row r="352" spans="31:31" x14ac:dyDescent="0.25">
      <c r="AE352" s="225"/>
    </row>
    <row r="353" spans="31:31" x14ac:dyDescent="0.25">
      <c r="AE353" s="225"/>
    </row>
    <row r="354" spans="31:31" x14ac:dyDescent="0.25">
      <c r="AE354" s="225"/>
    </row>
    <row r="355" spans="31:31" x14ac:dyDescent="0.25">
      <c r="AE355" s="225"/>
    </row>
    <row r="356" spans="31:31" x14ac:dyDescent="0.25">
      <c r="AE356" s="225"/>
    </row>
    <row r="357" spans="31:31" x14ac:dyDescent="0.25">
      <c r="AE357" s="225"/>
    </row>
    <row r="358" spans="31:31" x14ac:dyDescent="0.25">
      <c r="AE358" s="225"/>
    </row>
    <row r="359" spans="31:31" x14ac:dyDescent="0.25">
      <c r="AE359" s="225"/>
    </row>
    <row r="360" spans="31:31" x14ac:dyDescent="0.25">
      <c r="AE360" s="225"/>
    </row>
    <row r="361" spans="31:31" x14ac:dyDescent="0.25">
      <c r="AE361" s="225"/>
    </row>
    <row r="362" spans="31:31" x14ac:dyDescent="0.25">
      <c r="AE362" s="225"/>
    </row>
    <row r="363" spans="31:31" x14ac:dyDescent="0.25">
      <c r="AE363" s="225"/>
    </row>
    <row r="364" spans="31:31" x14ac:dyDescent="0.25">
      <c r="AE364" s="225"/>
    </row>
    <row r="365" spans="31:31" x14ac:dyDescent="0.25">
      <c r="AE365" s="225"/>
    </row>
    <row r="366" spans="31:31" x14ac:dyDescent="0.25">
      <c r="AE366" s="225"/>
    </row>
    <row r="367" spans="31:31" x14ac:dyDescent="0.25">
      <c r="AE367" s="225"/>
    </row>
    <row r="368" spans="31:31" x14ac:dyDescent="0.25">
      <c r="AE368" s="225"/>
    </row>
    <row r="369" spans="31:31" x14ac:dyDescent="0.25">
      <c r="AE369" s="225"/>
    </row>
    <row r="370" spans="31:31" x14ac:dyDescent="0.25">
      <c r="AE370" s="225"/>
    </row>
    <row r="371" spans="31:31" x14ac:dyDescent="0.25">
      <c r="AE371" s="225"/>
    </row>
    <row r="372" spans="31:31" x14ac:dyDescent="0.25">
      <c r="AE372" s="225"/>
    </row>
    <row r="373" spans="31:31" x14ac:dyDescent="0.25">
      <c r="AE373" s="225"/>
    </row>
    <row r="374" spans="31:31" x14ac:dyDescent="0.25">
      <c r="AE374" s="225"/>
    </row>
    <row r="375" spans="31:31" x14ac:dyDescent="0.25">
      <c r="AE375" s="225"/>
    </row>
    <row r="376" spans="31:31" x14ac:dyDescent="0.25">
      <c r="AE376" s="225"/>
    </row>
    <row r="377" spans="31:31" x14ac:dyDescent="0.25">
      <c r="AE377" s="225"/>
    </row>
    <row r="378" spans="31:31" x14ac:dyDescent="0.25">
      <c r="AE378" s="225"/>
    </row>
    <row r="379" spans="31:31" x14ac:dyDescent="0.25">
      <c r="AE379" s="225"/>
    </row>
    <row r="380" spans="31:31" x14ac:dyDescent="0.25">
      <c r="AE380" s="225"/>
    </row>
    <row r="381" spans="31:31" x14ac:dyDescent="0.25">
      <c r="AE381" s="225"/>
    </row>
    <row r="382" spans="31:31" x14ac:dyDescent="0.25">
      <c r="AE382" s="225"/>
    </row>
    <row r="383" spans="31:31" x14ac:dyDescent="0.25">
      <c r="AE383" s="225"/>
    </row>
    <row r="384" spans="31:31" x14ac:dyDescent="0.25">
      <c r="AE384" s="225"/>
    </row>
    <row r="385" spans="31:31" x14ac:dyDescent="0.25">
      <c r="AE385" s="225"/>
    </row>
    <row r="386" spans="31:31" x14ac:dyDescent="0.25">
      <c r="AE386" s="225"/>
    </row>
    <row r="387" spans="31:31" x14ac:dyDescent="0.25">
      <c r="AE387" s="225"/>
    </row>
    <row r="388" spans="31:31" x14ac:dyDescent="0.25">
      <c r="AE388" s="225"/>
    </row>
    <row r="389" spans="31:31" x14ac:dyDescent="0.25">
      <c r="AE389" s="225"/>
    </row>
    <row r="390" spans="31:31" x14ac:dyDescent="0.25">
      <c r="AE390" s="225"/>
    </row>
    <row r="391" spans="31:31" x14ac:dyDescent="0.25">
      <c r="AE391" s="225"/>
    </row>
    <row r="392" spans="31:31" x14ac:dyDescent="0.25">
      <c r="AE392" s="225"/>
    </row>
    <row r="393" spans="31:31" x14ac:dyDescent="0.25">
      <c r="AE393" s="225"/>
    </row>
    <row r="394" spans="31:31" x14ac:dyDescent="0.25">
      <c r="AE394" s="225"/>
    </row>
    <row r="395" spans="31:31" x14ac:dyDescent="0.25">
      <c r="AE395" s="225"/>
    </row>
    <row r="396" spans="31:31" x14ac:dyDescent="0.25">
      <c r="AE396" s="225"/>
    </row>
    <row r="397" spans="31:31" x14ac:dyDescent="0.25">
      <c r="AE397" s="225"/>
    </row>
    <row r="398" spans="31:31" x14ac:dyDescent="0.25">
      <c r="AE398" s="225"/>
    </row>
    <row r="399" spans="31:31" x14ac:dyDescent="0.25">
      <c r="AE399" s="225"/>
    </row>
    <row r="400" spans="31:31" x14ac:dyDescent="0.25">
      <c r="AE400" s="225"/>
    </row>
    <row r="401" spans="31:31" x14ac:dyDescent="0.25">
      <c r="AE401" s="225"/>
    </row>
    <row r="402" spans="31:31" x14ac:dyDescent="0.25">
      <c r="AE402" s="225"/>
    </row>
    <row r="403" spans="31:31" x14ac:dyDescent="0.25">
      <c r="AE403" s="225"/>
    </row>
    <row r="404" spans="31:31" x14ac:dyDescent="0.25">
      <c r="AE404" s="225"/>
    </row>
    <row r="405" spans="31:31" x14ac:dyDescent="0.25">
      <c r="AE405" s="225"/>
    </row>
    <row r="406" spans="31:31" x14ac:dyDescent="0.25">
      <c r="AE406" s="225"/>
    </row>
    <row r="407" spans="31:31" x14ac:dyDescent="0.25">
      <c r="AE407" s="225"/>
    </row>
    <row r="408" spans="31:31" x14ac:dyDescent="0.25">
      <c r="AE408" s="225"/>
    </row>
    <row r="409" spans="31:31" x14ac:dyDescent="0.25">
      <c r="AE409" s="225"/>
    </row>
    <row r="410" spans="31:31" x14ac:dyDescent="0.25">
      <c r="AE410" s="225"/>
    </row>
    <row r="411" spans="31:31" x14ac:dyDescent="0.25">
      <c r="AE411" s="225"/>
    </row>
    <row r="412" spans="31:31" x14ac:dyDescent="0.25">
      <c r="AE412" s="225"/>
    </row>
    <row r="413" spans="31:31" x14ac:dyDescent="0.25">
      <c r="AE413" s="225"/>
    </row>
    <row r="414" spans="31:31" x14ac:dyDescent="0.25">
      <c r="AE414" s="225"/>
    </row>
    <row r="415" spans="31:31" x14ac:dyDescent="0.25">
      <c r="AE415" s="225"/>
    </row>
    <row r="416" spans="31:31" x14ac:dyDescent="0.25">
      <c r="AE416" s="225"/>
    </row>
    <row r="417" spans="31:31" x14ac:dyDescent="0.25">
      <c r="AE417" s="225"/>
    </row>
    <row r="418" spans="31:31" x14ac:dyDescent="0.25">
      <c r="AE418" s="225"/>
    </row>
    <row r="419" spans="31:31" x14ac:dyDescent="0.25">
      <c r="AE419" s="225"/>
    </row>
    <row r="420" spans="31:31" x14ac:dyDescent="0.25">
      <c r="AE420" s="225"/>
    </row>
    <row r="421" spans="31:31" x14ac:dyDescent="0.25">
      <c r="AE421" s="225"/>
    </row>
    <row r="422" spans="31:31" x14ac:dyDescent="0.25">
      <c r="AE422" s="225"/>
    </row>
    <row r="423" spans="31:31" x14ac:dyDescent="0.25">
      <c r="AE423" s="225"/>
    </row>
    <row r="424" spans="31:31" x14ac:dyDescent="0.25">
      <c r="AE424" s="225"/>
    </row>
    <row r="425" spans="31:31" x14ac:dyDescent="0.25">
      <c r="AE425" s="225"/>
    </row>
    <row r="426" spans="31:31" x14ac:dyDescent="0.25">
      <c r="AE426" s="225"/>
    </row>
    <row r="427" spans="31:31" x14ac:dyDescent="0.25">
      <c r="AE427" s="225"/>
    </row>
    <row r="428" spans="31:31" x14ac:dyDescent="0.25">
      <c r="AE428" s="225"/>
    </row>
    <row r="429" spans="31:31" x14ac:dyDescent="0.25">
      <c r="AE429" s="225"/>
    </row>
    <row r="430" spans="31:31" x14ac:dyDescent="0.25">
      <c r="AE430" s="225"/>
    </row>
    <row r="431" spans="31:31" x14ac:dyDescent="0.25">
      <c r="AE431" s="225"/>
    </row>
    <row r="432" spans="31:31" x14ac:dyDescent="0.25">
      <c r="AE432" s="225"/>
    </row>
    <row r="433" spans="31:31" x14ac:dyDescent="0.25">
      <c r="AE433" s="225"/>
    </row>
    <row r="434" spans="31:31" x14ac:dyDescent="0.25">
      <c r="AE434" s="225"/>
    </row>
    <row r="435" spans="31:31" x14ac:dyDescent="0.25">
      <c r="AE435" s="225"/>
    </row>
    <row r="436" spans="31:31" x14ac:dyDescent="0.25">
      <c r="AE436" s="225"/>
    </row>
    <row r="437" spans="31:31" x14ac:dyDescent="0.25">
      <c r="AE437" s="225"/>
    </row>
    <row r="438" spans="31:31" x14ac:dyDescent="0.25">
      <c r="AE438" s="225"/>
    </row>
    <row r="439" spans="31:31" x14ac:dyDescent="0.25">
      <c r="AE439" s="225"/>
    </row>
    <row r="440" spans="31:31" x14ac:dyDescent="0.25">
      <c r="AE440" s="225"/>
    </row>
    <row r="441" spans="31:31" x14ac:dyDescent="0.25">
      <c r="AE441" s="225"/>
    </row>
    <row r="442" spans="31:31" x14ac:dyDescent="0.25">
      <c r="AE442" s="225"/>
    </row>
    <row r="443" spans="31:31" x14ac:dyDescent="0.25">
      <c r="AE443" s="225"/>
    </row>
    <row r="444" spans="31:31" x14ac:dyDescent="0.25">
      <c r="AE444" s="225"/>
    </row>
    <row r="445" spans="31:31" x14ac:dyDescent="0.25">
      <c r="AE445" s="225"/>
    </row>
    <row r="446" spans="31:31" x14ac:dyDescent="0.25">
      <c r="AE446" s="225"/>
    </row>
    <row r="447" spans="31:31" x14ac:dyDescent="0.25">
      <c r="AE447" s="225"/>
    </row>
    <row r="448" spans="31:31" x14ac:dyDescent="0.25">
      <c r="AE448" s="225"/>
    </row>
    <row r="449" spans="31:31" x14ac:dyDescent="0.25">
      <c r="AE449" s="225"/>
    </row>
    <row r="450" spans="31:31" x14ac:dyDescent="0.25">
      <c r="AE450" s="225"/>
    </row>
    <row r="451" spans="31:31" x14ac:dyDescent="0.25">
      <c r="AE451" s="225"/>
    </row>
    <row r="452" spans="31:31" x14ac:dyDescent="0.25">
      <c r="AE452" s="225"/>
    </row>
    <row r="453" spans="31:31" x14ac:dyDescent="0.25">
      <c r="AE453" s="225"/>
    </row>
    <row r="454" spans="31:31" x14ac:dyDescent="0.25">
      <c r="AE454" s="225"/>
    </row>
    <row r="455" spans="31:31" x14ac:dyDescent="0.25">
      <c r="AE455" s="225"/>
    </row>
    <row r="456" spans="31:31" x14ac:dyDescent="0.25">
      <c r="AE456" s="225"/>
    </row>
    <row r="457" spans="31:31" x14ac:dyDescent="0.25">
      <c r="AE457" s="225"/>
    </row>
    <row r="458" spans="31:31" x14ac:dyDescent="0.25">
      <c r="AE458" s="225"/>
    </row>
    <row r="459" spans="31:31" x14ac:dyDescent="0.25">
      <c r="AE459" s="225"/>
    </row>
    <row r="460" spans="31:31" x14ac:dyDescent="0.25">
      <c r="AE460" s="225"/>
    </row>
    <row r="461" spans="31:31" x14ac:dyDescent="0.25">
      <c r="AE461" s="225"/>
    </row>
    <row r="462" spans="31:31" x14ac:dyDescent="0.25">
      <c r="AE462" s="225"/>
    </row>
    <row r="463" spans="31:31" x14ac:dyDescent="0.25">
      <c r="AE463" s="225"/>
    </row>
    <row r="464" spans="31:31" x14ac:dyDescent="0.25">
      <c r="AE464" s="225"/>
    </row>
    <row r="465" spans="31:31" x14ac:dyDescent="0.25">
      <c r="AE465" s="225"/>
    </row>
    <row r="466" spans="31:31" x14ac:dyDescent="0.25">
      <c r="AE466" s="225"/>
    </row>
    <row r="467" spans="31:31" x14ac:dyDescent="0.25">
      <c r="AE467" s="225"/>
    </row>
  </sheetData>
  <mergeCells count="20">
    <mergeCell ref="B2:B3"/>
    <mergeCell ref="A28:B28"/>
    <mergeCell ref="A6:A7"/>
    <mergeCell ref="A10:A11"/>
    <mergeCell ref="A14:A15"/>
    <mergeCell ref="A18:A19"/>
    <mergeCell ref="A26:A27"/>
    <mergeCell ref="A22:A23"/>
    <mergeCell ref="A24:A25"/>
    <mergeCell ref="A20:A21"/>
    <mergeCell ref="A4:A5"/>
    <mergeCell ref="A8:A9"/>
    <mergeCell ref="A12:A13"/>
    <mergeCell ref="A16:A17"/>
    <mergeCell ref="A2:A3"/>
    <mergeCell ref="AC2:AG2"/>
    <mergeCell ref="D2:H2"/>
    <mergeCell ref="J2:N2"/>
    <mergeCell ref="P2:U2"/>
    <mergeCell ref="W2:AA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N221"/>
  <sheetViews>
    <sheetView tabSelected="1" workbookViewId="0">
      <pane xSplit="5" ySplit="2" topLeftCell="G3" activePane="bottomRight" state="frozen"/>
      <selection pane="topRight" activeCell="F1" sqref="F1"/>
      <selection pane="bottomLeft" activeCell="A3" sqref="A3"/>
      <selection pane="bottomRight" activeCell="D227" sqref="D227"/>
    </sheetView>
  </sheetViews>
  <sheetFormatPr defaultRowHeight="15" x14ac:dyDescent="0.25"/>
  <cols>
    <col min="1" max="1" width="6" style="441" customWidth="1"/>
    <col min="2" max="2" width="34.42578125" style="442" hidden="1" customWidth="1"/>
    <col min="3" max="3" width="32" style="442" customWidth="1"/>
    <col min="4" max="4" width="35.28515625" style="442" customWidth="1"/>
    <col min="5" max="5" width="19.7109375" style="442" customWidth="1"/>
    <col min="6" max="6" width="7.42578125" style="442" customWidth="1"/>
    <col min="7" max="7" width="14.42578125" style="448" customWidth="1"/>
    <col min="8" max="8" width="11.7109375" style="448" customWidth="1"/>
    <col min="9" max="10" width="14.42578125" style="442" customWidth="1"/>
    <col min="11" max="12" width="14.42578125" style="448" customWidth="1"/>
    <col min="13" max="14" width="14.42578125" style="442" customWidth="1"/>
    <col min="15" max="16384" width="9.140625" style="442"/>
  </cols>
  <sheetData>
    <row r="1" spans="1:14" ht="18" customHeight="1" x14ac:dyDescent="0.25">
      <c r="A1" s="459"/>
      <c r="B1" s="460"/>
      <c r="C1" s="459"/>
      <c r="D1" s="459"/>
      <c r="E1" s="459"/>
      <c r="F1" s="459"/>
      <c r="G1" s="542" t="s">
        <v>1332</v>
      </c>
      <c r="H1" s="543"/>
      <c r="I1" s="544" t="s">
        <v>1333</v>
      </c>
      <c r="J1" s="544"/>
      <c r="K1" s="543" t="s">
        <v>1334</v>
      </c>
      <c r="L1" s="543"/>
      <c r="M1" s="544" t="s">
        <v>1335</v>
      </c>
      <c r="N1" s="544"/>
    </row>
    <row r="2" spans="1:14" ht="18" customHeight="1" x14ac:dyDescent="0.25">
      <c r="A2" s="2" t="s">
        <v>1336</v>
      </c>
      <c r="B2" s="458"/>
      <c r="C2" s="2" t="s">
        <v>12</v>
      </c>
      <c r="D2" s="2" t="s">
        <v>1337</v>
      </c>
      <c r="E2" s="2" t="s">
        <v>51</v>
      </c>
      <c r="F2" s="2" t="s">
        <v>13</v>
      </c>
      <c r="G2" s="443" t="s">
        <v>1338</v>
      </c>
      <c r="H2" s="443" t="s">
        <v>1339</v>
      </c>
      <c r="I2" s="2" t="s">
        <v>1340</v>
      </c>
      <c r="J2" s="2" t="s">
        <v>1341</v>
      </c>
      <c r="K2" s="443" t="s">
        <v>1338</v>
      </c>
      <c r="L2" s="443" t="s">
        <v>1339</v>
      </c>
      <c r="M2" s="2" t="s">
        <v>1340</v>
      </c>
      <c r="N2" s="2" t="s">
        <v>1341</v>
      </c>
    </row>
    <row r="3" spans="1:14" hidden="1" x14ac:dyDescent="0.25">
      <c r="A3" s="441">
        <v>1</v>
      </c>
      <c r="B3" s="7" t="s">
        <v>1119</v>
      </c>
      <c r="C3" s="5" t="s">
        <v>334</v>
      </c>
      <c r="D3" s="7" t="s">
        <v>335</v>
      </c>
      <c r="E3" s="447" t="s">
        <v>82</v>
      </c>
      <c r="F3" s="447" t="s">
        <v>62</v>
      </c>
      <c r="G3" s="449">
        <v>43073</v>
      </c>
      <c r="H3" s="449">
        <v>43077</v>
      </c>
      <c r="I3" s="449">
        <f>G3-1</f>
        <v>43072</v>
      </c>
      <c r="J3" s="449">
        <f>H3+1</f>
        <v>43078</v>
      </c>
      <c r="K3" s="450"/>
      <c r="L3" s="450"/>
      <c r="M3" s="451"/>
      <c r="N3" s="451"/>
    </row>
    <row r="4" spans="1:14" hidden="1" x14ac:dyDescent="0.25">
      <c r="A4" s="441">
        <v>2</v>
      </c>
      <c r="B4" s="7" t="s">
        <v>1127</v>
      </c>
      <c r="C4" s="5" t="s">
        <v>237</v>
      </c>
      <c r="D4" s="7" t="s">
        <v>238</v>
      </c>
      <c r="E4" s="447" t="s">
        <v>131</v>
      </c>
      <c r="F4" s="447" t="s">
        <v>62</v>
      </c>
      <c r="G4" s="449">
        <v>43074</v>
      </c>
      <c r="H4" s="449">
        <v>43088</v>
      </c>
      <c r="I4" s="449">
        <f>G4-1</f>
        <v>43073</v>
      </c>
      <c r="J4" s="449">
        <f>H4+1</f>
        <v>43089</v>
      </c>
      <c r="K4" s="449">
        <v>43110</v>
      </c>
      <c r="L4" s="449">
        <v>43111</v>
      </c>
      <c r="M4" s="452">
        <f>K4-1</f>
        <v>43109</v>
      </c>
      <c r="N4" s="452">
        <f>L4+1</f>
        <v>43112</v>
      </c>
    </row>
    <row r="5" spans="1:14" hidden="1" x14ac:dyDescent="0.25">
      <c r="A5" s="441">
        <v>3</v>
      </c>
      <c r="B5" s="7" t="s">
        <v>846</v>
      </c>
      <c r="C5" s="5" t="s">
        <v>196</v>
      </c>
      <c r="D5" s="7" t="s">
        <v>197</v>
      </c>
      <c r="E5" s="447" t="s">
        <v>65</v>
      </c>
      <c r="F5" s="447" t="s">
        <v>62</v>
      </c>
      <c r="G5" s="449">
        <v>43074</v>
      </c>
      <c r="H5" s="449">
        <v>43088</v>
      </c>
      <c r="I5" s="449">
        <f t="shared" ref="I5:I17" si="0">G5-1</f>
        <v>43073</v>
      </c>
      <c r="J5" s="449">
        <f t="shared" ref="J5:J17" si="1">H5+1</f>
        <v>43089</v>
      </c>
      <c r="K5" s="449">
        <v>43110</v>
      </c>
      <c r="L5" s="449">
        <v>43111</v>
      </c>
      <c r="M5" s="452">
        <f t="shared" ref="M5:M17" si="2">K5-1</f>
        <v>43109</v>
      </c>
      <c r="N5" s="452">
        <f t="shared" ref="N5:N17" si="3">L5+1</f>
        <v>43112</v>
      </c>
    </row>
    <row r="6" spans="1:14" x14ac:dyDescent="0.25">
      <c r="A6" s="441">
        <v>4</v>
      </c>
      <c r="B6" s="7" t="s">
        <v>1037</v>
      </c>
      <c r="C6" s="5" t="s">
        <v>235</v>
      </c>
      <c r="D6" s="7" t="s">
        <v>236</v>
      </c>
      <c r="E6" s="447" t="s">
        <v>125</v>
      </c>
      <c r="F6" s="447" t="s">
        <v>62</v>
      </c>
      <c r="G6" s="449">
        <v>43074</v>
      </c>
      <c r="H6" s="449">
        <v>43088</v>
      </c>
      <c r="I6" s="449">
        <f t="shared" si="0"/>
        <v>43073</v>
      </c>
      <c r="J6" s="449">
        <f t="shared" si="1"/>
        <v>43089</v>
      </c>
      <c r="K6" s="449">
        <v>43110</v>
      </c>
      <c r="L6" s="449">
        <v>43111</v>
      </c>
      <c r="M6" s="452">
        <f t="shared" si="2"/>
        <v>43109</v>
      </c>
      <c r="N6" s="452">
        <f t="shared" si="3"/>
        <v>43112</v>
      </c>
    </row>
    <row r="7" spans="1:14" hidden="1" x14ac:dyDescent="0.25">
      <c r="A7" s="441">
        <v>5</v>
      </c>
      <c r="B7" s="7" t="s">
        <v>1125</v>
      </c>
      <c r="C7" s="5" t="s">
        <v>467</v>
      </c>
      <c r="D7" s="7" t="s">
        <v>468</v>
      </c>
      <c r="E7" s="447" t="s">
        <v>183</v>
      </c>
      <c r="F7" s="447" t="s">
        <v>62</v>
      </c>
      <c r="G7" s="449">
        <v>43074</v>
      </c>
      <c r="H7" s="449">
        <v>43088</v>
      </c>
      <c r="I7" s="449">
        <f t="shared" si="0"/>
        <v>43073</v>
      </c>
      <c r="J7" s="449">
        <f t="shared" si="1"/>
        <v>43089</v>
      </c>
      <c r="K7" s="449">
        <v>43110</v>
      </c>
      <c r="L7" s="449">
        <v>43111</v>
      </c>
      <c r="M7" s="452">
        <f t="shared" si="2"/>
        <v>43109</v>
      </c>
      <c r="N7" s="452">
        <f t="shared" si="3"/>
        <v>43112</v>
      </c>
    </row>
    <row r="8" spans="1:14" hidden="1" x14ac:dyDescent="0.25">
      <c r="A8" s="441">
        <v>6</v>
      </c>
      <c r="B8" s="7" t="s">
        <v>1163</v>
      </c>
      <c r="C8" s="5" t="s">
        <v>469</v>
      </c>
      <c r="D8" s="7" t="s">
        <v>197</v>
      </c>
      <c r="E8" s="447" t="s">
        <v>470</v>
      </c>
      <c r="F8" s="447" t="s">
        <v>62</v>
      </c>
      <c r="G8" s="449">
        <v>43074</v>
      </c>
      <c r="H8" s="449">
        <v>43088</v>
      </c>
      <c r="I8" s="449">
        <f t="shared" si="0"/>
        <v>43073</v>
      </c>
      <c r="J8" s="449">
        <f t="shared" si="1"/>
        <v>43089</v>
      </c>
      <c r="K8" s="449">
        <v>43110</v>
      </c>
      <c r="L8" s="449">
        <v>43111</v>
      </c>
      <c r="M8" s="452">
        <f t="shared" si="2"/>
        <v>43109</v>
      </c>
      <c r="N8" s="452">
        <f t="shared" si="3"/>
        <v>43112</v>
      </c>
    </row>
    <row r="9" spans="1:14" hidden="1" x14ac:dyDescent="0.25">
      <c r="A9" s="441">
        <v>7</v>
      </c>
      <c r="B9" s="7" t="s">
        <v>728</v>
      </c>
      <c r="C9" s="5" t="s">
        <v>264</v>
      </c>
      <c r="D9" s="7" t="s">
        <v>218</v>
      </c>
      <c r="E9" s="447" t="s">
        <v>185</v>
      </c>
      <c r="F9" s="447" t="s">
        <v>57</v>
      </c>
      <c r="G9" s="449">
        <v>43074</v>
      </c>
      <c r="H9" s="449">
        <v>43088</v>
      </c>
      <c r="I9" s="449">
        <f t="shared" si="0"/>
        <v>43073</v>
      </c>
      <c r="J9" s="449">
        <f t="shared" si="1"/>
        <v>43089</v>
      </c>
      <c r="K9" s="449">
        <v>43110</v>
      </c>
      <c r="L9" s="449">
        <v>43111</v>
      </c>
      <c r="M9" s="452">
        <f t="shared" si="2"/>
        <v>43109</v>
      </c>
      <c r="N9" s="452">
        <f t="shared" si="3"/>
        <v>43112</v>
      </c>
    </row>
    <row r="10" spans="1:14" hidden="1" x14ac:dyDescent="0.25">
      <c r="A10" s="441">
        <v>8</v>
      </c>
      <c r="B10" s="7" t="s">
        <v>654</v>
      </c>
      <c r="C10" s="5" t="s">
        <v>257</v>
      </c>
      <c r="D10" s="7" t="s">
        <v>258</v>
      </c>
      <c r="E10" s="447" t="s">
        <v>168</v>
      </c>
      <c r="F10" s="447" t="s">
        <v>57</v>
      </c>
      <c r="G10" s="449">
        <v>43074</v>
      </c>
      <c r="H10" s="449">
        <v>43088</v>
      </c>
      <c r="I10" s="449">
        <f t="shared" si="0"/>
        <v>43073</v>
      </c>
      <c r="J10" s="449">
        <f t="shared" si="1"/>
        <v>43089</v>
      </c>
      <c r="K10" s="449">
        <v>43110</v>
      </c>
      <c r="L10" s="449">
        <v>43111</v>
      </c>
      <c r="M10" s="452">
        <f t="shared" si="2"/>
        <v>43109</v>
      </c>
      <c r="N10" s="452">
        <f t="shared" si="3"/>
        <v>43112</v>
      </c>
    </row>
    <row r="11" spans="1:14" hidden="1" x14ac:dyDescent="0.25">
      <c r="A11" s="441">
        <v>9</v>
      </c>
      <c r="B11" s="7" t="s">
        <v>886</v>
      </c>
      <c r="C11" s="5" t="s">
        <v>217</v>
      </c>
      <c r="D11" s="7" t="s">
        <v>218</v>
      </c>
      <c r="E11" s="447" t="s">
        <v>96</v>
      </c>
      <c r="F11" s="447" t="s">
        <v>62</v>
      </c>
      <c r="G11" s="449">
        <v>43074</v>
      </c>
      <c r="H11" s="449">
        <v>43088</v>
      </c>
      <c r="I11" s="449">
        <f t="shared" si="0"/>
        <v>43073</v>
      </c>
      <c r="J11" s="449">
        <f t="shared" si="1"/>
        <v>43089</v>
      </c>
      <c r="K11" s="449">
        <v>43110</v>
      </c>
      <c r="L11" s="449">
        <v>43111</v>
      </c>
      <c r="M11" s="452">
        <f t="shared" si="2"/>
        <v>43109</v>
      </c>
      <c r="N11" s="452">
        <f t="shared" si="3"/>
        <v>43112</v>
      </c>
    </row>
    <row r="12" spans="1:14" hidden="1" x14ac:dyDescent="0.25">
      <c r="A12" s="441">
        <v>10</v>
      </c>
      <c r="B12" s="7" t="s">
        <v>1026</v>
      </c>
      <c r="C12" s="5" t="s">
        <v>193</v>
      </c>
      <c r="D12" s="7" t="s">
        <v>194</v>
      </c>
      <c r="E12" s="447" t="s">
        <v>56</v>
      </c>
      <c r="F12" s="447" t="s">
        <v>62</v>
      </c>
      <c r="G12" s="449">
        <v>43074</v>
      </c>
      <c r="H12" s="449">
        <v>43088</v>
      </c>
      <c r="I12" s="449">
        <f t="shared" si="0"/>
        <v>43073</v>
      </c>
      <c r="J12" s="449">
        <f t="shared" si="1"/>
        <v>43089</v>
      </c>
      <c r="K12" s="449">
        <v>43110</v>
      </c>
      <c r="L12" s="449">
        <v>43111</v>
      </c>
      <c r="M12" s="452">
        <f t="shared" si="2"/>
        <v>43109</v>
      </c>
      <c r="N12" s="452">
        <f t="shared" si="3"/>
        <v>43112</v>
      </c>
    </row>
    <row r="13" spans="1:14" hidden="1" x14ac:dyDescent="0.25">
      <c r="A13" s="441">
        <v>11</v>
      </c>
      <c r="B13" s="444" t="s">
        <v>855</v>
      </c>
      <c r="C13" s="5" t="s">
        <v>234</v>
      </c>
      <c r="D13" s="7" t="s">
        <v>197</v>
      </c>
      <c r="E13" s="447" t="s">
        <v>138</v>
      </c>
      <c r="F13" s="447" t="s">
        <v>62</v>
      </c>
      <c r="G13" s="449">
        <v>43074</v>
      </c>
      <c r="H13" s="449">
        <v>43088</v>
      </c>
      <c r="I13" s="449">
        <f t="shared" si="0"/>
        <v>43073</v>
      </c>
      <c r="J13" s="449">
        <f t="shared" si="1"/>
        <v>43089</v>
      </c>
      <c r="K13" s="449">
        <v>43110</v>
      </c>
      <c r="L13" s="449">
        <v>43111</v>
      </c>
      <c r="M13" s="452">
        <f t="shared" si="2"/>
        <v>43109</v>
      </c>
      <c r="N13" s="452">
        <f t="shared" si="3"/>
        <v>43112</v>
      </c>
    </row>
    <row r="14" spans="1:14" hidden="1" x14ac:dyDescent="0.25">
      <c r="A14" s="441">
        <v>12</v>
      </c>
      <c r="B14" s="7" t="s">
        <v>1053</v>
      </c>
      <c r="C14" s="5" t="s">
        <v>215</v>
      </c>
      <c r="D14" s="7" t="s">
        <v>216</v>
      </c>
      <c r="E14" s="447" t="s">
        <v>101</v>
      </c>
      <c r="F14" s="447" t="s">
        <v>57</v>
      </c>
      <c r="G14" s="449">
        <v>43074</v>
      </c>
      <c r="H14" s="449">
        <v>43088</v>
      </c>
      <c r="I14" s="449">
        <f t="shared" si="0"/>
        <v>43073</v>
      </c>
      <c r="J14" s="449">
        <f t="shared" si="1"/>
        <v>43089</v>
      </c>
      <c r="K14" s="449">
        <v>43110</v>
      </c>
      <c r="L14" s="449">
        <v>43111</v>
      </c>
      <c r="M14" s="452">
        <f t="shared" si="2"/>
        <v>43109</v>
      </c>
      <c r="N14" s="452">
        <f t="shared" si="3"/>
        <v>43112</v>
      </c>
    </row>
    <row r="15" spans="1:14" hidden="1" x14ac:dyDescent="0.25">
      <c r="A15" s="441">
        <v>13</v>
      </c>
      <c r="B15" s="7" t="s">
        <v>1042</v>
      </c>
      <c r="C15" s="5" t="s">
        <v>255</v>
      </c>
      <c r="D15" s="7" t="s">
        <v>256</v>
      </c>
      <c r="E15" s="447" t="s">
        <v>181</v>
      </c>
      <c r="F15" s="447" t="s">
        <v>62</v>
      </c>
      <c r="G15" s="449">
        <v>43074</v>
      </c>
      <c r="H15" s="449">
        <v>43088</v>
      </c>
      <c r="I15" s="449">
        <f t="shared" si="0"/>
        <v>43073</v>
      </c>
      <c r="J15" s="449">
        <f t="shared" si="1"/>
        <v>43089</v>
      </c>
      <c r="K15" s="449">
        <v>43110</v>
      </c>
      <c r="L15" s="449">
        <v>43111</v>
      </c>
      <c r="M15" s="452">
        <f t="shared" si="2"/>
        <v>43109</v>
      </c>
      <c r="N15" s="452">
        <f t="shared" si="3"/>
        <v>43112</v>
      </c>
    </row>
    <row r="16" spans="1:14" hidden="1" x14ac:dyDescent="0.25">
      <c r="A16" s="441">
        <v>14</v>
      </c>
      <c r="B16" s="7" t="s">
        <v>588</v>
      </c>
      <c r="C16" s="5" t="s">
        <v>240</v>
      </c>
      <c r="D16" s="7" t="s">
        <v>241</v>
      </c>
      <c r="E16" s="447" t="s">
        <v>56</v>
      </c>
      <c r="F16" s="447" t="s">
        <v>57</v>
      </c>
      <c r="G16" s="449">
        <v>43074</v>
      </c>
      <c r="H16" s="449">
        <v>43088</v>
      </c>
      <c r="I16" s="449">
        <f t="shared" si="0"/>
        <v>43073</v>
      </c>
      <c r="J16" s="449">
        <f t="shared" si="1"/>
        <v>43089</v>
      </c>
      <c r="K16" s="453">
        <v>43110</v>
      </c>
      <c r="L16" s="453">
        <v>43111</v>
      </c>
      <c r="M16" s="452">
        <f t="shared" si="2"/>
        <v>43109</v>
      </c>
      <c r="N16" s="452">
        <f t="shared" si="3"/>
        <v>43112</v>
      </c>
    </row>
    <row r="17" spans="1:14" hidden="1" x14ac:dyDescent="0.25">
      <c r="A17" s="441">
        <v>15</v>
      </c>
      <c r="B17" s="7" t="s">
        <v>984</v>
      </c>
      <c r="C17" s="5" t="s">
        <v>195</v>
      </c>
      <c r="D17" s="7" t="s">
        <v>471</v>
      </c>
      <c r="E17" s="447" t="s">
        <v>74</v>
      </c>
      <c r="F17" s="447" t="s">
        <v>62</v>
      </c>
      <c r="G17" s="449">
        <v>43074</v>
      </c>
      <c r="H17" s="449">
        <v>43088</v>
      </c>
      <c r="I17" s="449">
        <f t="shared" si="0"/>
        <v>43073</v>
      </c>
      <c r="J17" s="449">
        <f t="shared" si="1"/>
        <v>43089</v>
      </c>
      <c r="K17" s="449">
        <v>43110</v>
      </c>
      <c r="L17" s="449">
        <v>43111</v>
      </c>
      <c r="M17" s="452">
        <f t="shared" si="2"/>
        <v>43109</v>
      </c>
      <c r="N17" s="452">
        <f t="shared" si="3"/>
        <v>43112</v>
      </c>
    </row>
    <row r="18" spans="1:14" hidden="1" x14ac:dyDescent="0.25">
      <c r="A18" s="441">
        <v>16</v>
      </c>
      <c r="B18" s="7" t="s">
        <v>604</v>
      </c>
      <c r="C18" s="5" t="s">
        <v>345</v>
      </c>
      <c r="D18" s="7" t="s">
        <v>346</v>
      </c>
      <c r="E18" s="447" t="s">
        <v>88</v>
      </c>
      <c r="F18" s="447" t="s">
        <v>62</v>
      </c>
      <c r="G18" s="449">
        <v>43073</v>
      </c>
      <c r="H18" s="449">
        <v>43084</v>
      </c>
      <c r="I18" s="449">
        <f>G18-1</f>
        <v>43072</v>
      </c>
      <c r="J18" s="449">
        <f>H18+1</f>
        <v>43085</v>
      </c>
      <c r="K18" s="454"/>
      <c r="L18" s="454"/>
      <c r="M18" s="451"/>
      <c r="N18" s="451"/>
    </row>
    <row r="19" spans="1:14" hidden="1" x14ac:dyDescent="0.25">
      <c r="A19" s="441">
        <v>17</v>
      </c>
      <c r="B19" s="7" t="s">
        <v>1010</v>
      </c>
      <c r="C19" s="5" t="s">
        <v>355</v>
      </c>
      <c r="D19" s="7" t="s">
        <v>356</v>
      </c>
      <c r="E19" s="447" t="s">
        <v>168</v>
      </c>
      <c r="F19" s="447" t="s">
        <v>62</v>
      </c>
      <c r="G19" s="449">
        <v>43073</v>
      </c>
      <c r="H19" s="449">
        <v>43084</v>
      </c>
      <c r="I19" s="449">
        <f t="shared" ref="I19:I21" si="4">G19-1</f>
        <v>43072</v>
      </c>
      <c r="J19" s="449">
        <f t="shared" ref="J19:J21" si="5">H19+1</f>
        <v>43085</v>
      </c>
      <c r="K19" s="454"/>
      <c r="L19" s="454"/>
      <c r="M19" s="451"/>
      <c r="N19" s="451"/>
    </row>
    <row r="20" spans="1:14" hidden="1" x14ac:dyDescent="0.25">
      <c r="A20" s="441">
        <v>18</v>
      </c>
      <c r="B20" s="7" t="s">
        <v>1154</v>
      </c>
      <c r="C20" s="5" t="s">
        <v>474</v>
      </c>
      <c r="D20" s="7" t="s">
        <v>350</v>
      </c>
      <c r="E20" s="447" t="s">
        <v>475</v>
      </c>
      <c r="F20" s="447" t="s">
        <v>62</v>
      </c>
      <c r="G20" s="449">
        <v>43073</v>
      </c>
      <c r="H20" s="449">
        <v>43084</v>
      </c>
      <c r="I20" s="449">
        <f t="shared" si="4"/>
        <v>43072</v>
      </c>
      <c r="J20" s="449">
        <f t="shared" si="5"/>
        <v>43085</v>
      </c>
      <c r="K20" s="454"/>
      <c r="L20" s="454"/>
      <c r="M20" s="451"/>
      <c r="N20" s="451"/>
    </row>
    <row r="21" spans="1:14" hidden="1" x14ac:dyDescent="0.25">
      <c r="A21" s="441">
        <v>19</v>
      </c>
      <c r="B21" s="7" t="s">
        <v>816</v>
      </c>
      <c r="C21" s="5" t="s">
        <v>347</v>
      </c>
      <c r="D21" s="7" t="s">
        <v>339</v>
      </c>
      <c r="E21" s="447" t="s">
        <v>140</v>
      </c>
      <c r="F21" s="447" t="s">
        <v>57</v>
      </c>
      <c r="G21" s="449">
        <v>43073</v>
      </c>
      <c r="H21" s="449">
        <v>43084</v>
      </c>
      <c r="I21" s="449">
        <f t="shared" si="4"/>
        <v>43072</v>
      </c>
      <c r="J21" s="449">
        <f t="shared" si="5"/>
        <v>43085</v>
      </c>
      <c r="K21" s="454"/>
      <c r="L21" s="454"/>
      <c r="M21" s="451"/>
      <c r="N21" s="451"/>
    </row>
    <row r="22" spans="1:14" hidden="1" x14ac:dyDescent="0.25">
      <c r="A22" s="441">
        <v>20</v>
      </c>
      <c r="B22" s="445" t="s">
        <v>1051</v>
      </c>
      <c r="C22" s="5" t="s">
        <v>338</v>
      </c>
      <c r="D22" s="7" t="s">
        <v>339</v>
      </c>
      <c r="E22" s="447" t="s">
        <v>94</v>
      </c>
      <c r="F22" s="447" t="s">
        <v>62</v>
      </c>
      <c r="G22" s="449">
        <v>43080</v>
      </c>
      <c r="H22" s="449">
        <v>43084</v>
      </c>
      <c r="I22" s="449">
        <f>G22-1</f>
        <v>43079</v>
      </c>
      <c r="J22" s="449">
        <f>H22+1</f>
        <v>43085</v>
      </c>
      <c r="K22" s="454"/>
      <c r="L22" s="454"/>
      <c r="M22" s="451"/>
      <c r="N22" s="451"/>
    </row>
    <row r="23" spans="1:14" s="558" customFormat="1" x14ac:dyDescent="0.25">
      <c r="A23" s="553">
        <v>21</v>
      </c>
      <c r="B23" s="7" t="s">
        <v>737</v>
      </c>
      <c r="C23" s="554" t="s">
        <v>348</v>
      </c>
      <c r="D23" s="554" t="s">
        <v>343</v>
      </c>
      <c r="E23" s="555" t="s">
        <v>125</v>
      </c>
      <c r="F23" s="555" t="s">
        <v>62</v>
      </c>
      <c r="G23" s="556">
        <v>43073</v>
      </c>
      <c r="H23" s="556">
        <v>43084</v>
      </c>
      <c r="I23" s="556">
        <f t="shared" ref="I23:I24" si="6">G23-1</f>
        <v>43072</v>
      </c>
      <c r="J23" s="556">
        <f t="shared" ref="J23:J24" si="7">H23+1</f>
        <v>43085</v>
      </c>
      <c r="K23" s="556"/>
      <c r="L23" s="556"/>
      <c r="M23" s="557"/>
      <c r="N23" s="557"/>
    </row>
    <row r="24" spans="1:14" hidden="1" x14ac:dyDescent="0.25">
      <c r="A24" s="441">
        <v>22</v>
      </c>
      <c r="B24" s="7" t="s">
        <v>803</v>
      </c>
      <c r="C24" s="5" t="s">
        <v>358</v>
      </c>
      <c r="D24" s="7" t="s">
        <v>340</v>
      </c>
      <c r="E24" s="447" t="s">
        <v>250</v>
      </c>
      <c r="F24" s="447" t="s">
        <v>62</v>
      </c>
      <c r="G24" s="449">
        <v>43073</v>
      </c>
      <c r="H24" s="449">
        <v>43084</v>
      </c>
      <c r="I24" s="449">
        <f t="shared" si="6"/>
        <v>43072</v>
      </c>
      <c r="J24" s="449">
        <f t="shared" si="7"/>
        <v>43085</v>
      </c>
      <c r="K24" s="454"/>
      <c r="L24" s="454"/>
      <c r="M24" s="451"/>
      <c r="N24" s="451"/>
    </row>
    <row r="25" spans="1:14" hidden="1" x14ac:dyDescent="0.25">
      <c r="A25" s="441">
        <v>23</v>
      </c>
      <c r="B25" s="7" t="s">
        <v>726</v>
      </c>
      <c r="C25" s="5" t="s">
        <v>344</v>
      </c>
      <c r="D25" s="7" t="s">
        <v>339</v>
      </c>
      <c r="E25" s="447" t="s">
        <v>101</v>
      </c>
      <c r="F25" s="447" t="s">
        <v>62</v>
      </c>
      <c r="G25" s="449">
        <v>43080</v>
      </c>
      <c r="H25" s="449">
        <v>43084</v>
      </c>
      <c r="I25" s="449">
        <f>G25-1</f>
        <v>43079</v>
      </c>
      <c r="J25" s="449">
        <f>H25+1</f>
        <v>43085</v>
      </c>
      <c r="K25" s="454"/>
      <c r="L25" s="454"/>
      <c r="M25" s="451"/>
      <c r="N25" s="451"/>
    </row>
    <row r="26" spans="1:14" hidden="1" x14ac:dyDescent="0.25">
      <c r="A26" s="441">
        <v>24</v>
      </c>
      <c r="B26" s="7" t="s">
        <v>1106</v>
      </c>
      <c r="C26" s="5" t="s">
        <v>363</v>
      </c>
      <c r="D26" s="7" t="s">
        <v>351</v>
      </c>
      <c r="E26" s="447" t="s">
        <v>185</v>
      </c>
      <c r="F26" s="447" t="s">
        <v>62</v>
      </c>
      <c r="G26" s="449">
        <v>43073</v>
      </c>
      <c r="H26" s="449">
        <v>43084</v>
      </c>
      <c r="I26" s="449">
        <f t="shared" ref="I26" si="8">G26-1</f>
        <v>43072</v>
      </c>
      <c r="J26" s="449">
        <f t="shared" ref="J26" si="9">H26+1</f>
        <v>43085</v>
      </c>
      <c r="K26" s="454"/>
      <c r="L26" s="454"/>
      <c r="M26" s="451"/>
      <c r="N26" s="451"/>
    </row>
    <row r="27" spans="1:14" hidden="1" x14ac:dyDescent="0.25">
      <c r="A27" s="441">
        <v>25</v>
      </c>
      <c r="B27" s="7" t="s">
        <v>1117</v>
      </c>
      <c r="C27" s="5" t="s">
        <v>341</v>
      </c>
      <c r="D27" s="7" t="s">
        <v>339</v>
      </c>
      <c r="E27" s="447" t="s">
        <v>103</v>
      </c>
      <c r="F27" s="447" t="s">
        <v>57</v>
      </c>
      <c r="G27" s="449">
        <v>43073</v>
      </c>
      <c r="H27" s="449">
        <v>43077</v>
      </c>
      <c r="I27" s="449">
        <f>G27-1</f>
        <v>43072</v>
      </c>
      <c r="J27" s="449">
        <f>H27+1</f>
        <v>43078</v>
      </c>
      <c r="K27" s="454"/>
      <c r="L27" s="454"/>
      <c r="M27" s="451"/>
      <c r="N27" s="451"/>
    </row>
    <row r="28" spans="1:14" hidden="1" x14ac:dyDescent="0.25">
      <c r="A28" s="441">
        <v>26</v>
      </c>
      <c r="B28" s="7" t="s">
        <v>621</v>
      </c>
      <c r="C28" s="5" t="s">
        <v>398</v>
      </c>
      <c r="D28" s="7" t="s">
        <v>333</v>
      </c>
      <c r="E28" s="447" t="s">
        <v>88</v>
      </c>
      <c r="F28" s="447" t="s">
        <v>57</v>
      </c>
      <c r="G28" s="449">
        <v>43073</v>
      </c>
      <c r="H28" s="449">
        <v>43084</v>
      </c>
      <c r="I28" s="449">
        <f t="shared" ref="I28:I30" si="10">G28-1</f>
        <v>43072</v>
      </c>
      <c r="J28" s="449">
        <f t="shared" ref="J28:J30" si="11">H28+1</f>
        <v>43085</v>
      </c>
      <c r="K28" s="454"/>
      <c r="L28" s="454"/>
      <c r="M28" s="451"/>
      <c r="N28" s="451"/>
    </row>
    <row r="29" spans="1:14" hidden="1" x14ac:dyDescent="0.25">
      <c r="A29" s="441">
        <v>27</v>
      </c>
      <c r="B29" s="7">
        <v>22419</v>
      </c>
      <c r="C29" s="5" t="s">
        <v>1179</v>
      </c>
      <c r="D29" s="7" t="s">
        <v>364</v>
      </c>
      <c r="E29" s="447" t="s">
        <v>185</v>
      </c>
      <c r="F29" s="447" t="s">
        <v>62</v>
      </c>
      <c r="G29" s="449">
        <v>43073</v>
      </c>
      <c r="H29" s="449">
        <v>43084</v>
      </c>
      <c r="I29" s="449">
        <f t="shared" si="10"/>
        <v>43072</v>
      </c>
      <c r="J29" s="449">
        <f t="shared" si="11"/>
        <v>43085</v>
      </c>
      <c r="K29" s="454"/>
      <c r="L29" s="454"/>
      <c r="M29" s="451"/>
      <c r="N29" s="451"/>
    </row>
    <row r="30" spans="1:14" hidden="1" x14ac:dyDescent="0.25">
      <c r="A30" s="441">
        <v>28</v>
      </c>
      <c r="B30" s="7" t="s">
        <v>896</v>
      </c>
      <c r="C30" s="5" t="s">
        <v>399</v>
      </c>
      <c r="D30" s="7" t="s">
        <v>343</v>
      </c>
      <c r="E30" s="447" t="s">
        <v>138</v>
      </c>
      <c r="F30" s="447" t="s">
        <v>62</v>
      </c>
      <c r="G30" s="449">
        <v>43073</v>
      </c>
      <c r="H30" s="449">
        <v>43084</v>
      </c>
      <c r="I30" s="449">
        <f t="shared" si="10"/>
        <v>43072</v>
      </c>
      <c r="J30" s="449">
        <f t="shared" si="11"/>
        <v>43085</v>
      </c>
      <c r="K30" s="454"/>
      <c r="L30" s="454"/>
      <c r="M30" s="451"/>
      <c r="N30" s="451"/>
    </row>
    <row r="31" spans="1:14" hidden="1" x14ac:dyDescent="0.25">
      <c r="A31" s="441">
        <v>29</v>
      </c>
      <c r="B31" s="7">
        <v>44384</v>
      </c>
      <c r="C31" s="5" t="s">
        <v>1176</v>
      </c>
      <c r="D31" s="7" t="s">
        <v>339</v>
      </c>
      <c r="E31" s="447" t="s">
        <v>108</v>
      </c>
      <c r="F31" s="447" t="s">
        <v>57</v>
      </c>
      <c r="G31" s="449">
        <v>43073</v>
      </c>
      <c r="H31" s="449">
        <v>43077</v>
      </c>
      <c r="I31" s="449">
        <f>G31-1</f>
        <v>43072</v>
      </c>
      <c r="J31" s="449">
        <f>H31+1</f>
        <v>43078</v>
      </c>
      <c r="K31" s="454"/>
      <c r="L31" s="454"/>
      <c r="M31" s="451"/>
      <c r="N31" s="451"/>
    </row>
    <row r="32" spans="1:14" hidden="1" x14ac:dyDescent="0.25">
      <c r="A32" s="441">
        <v>30</v>
      </c>
      <c r="B32" s="7" t="s">
        <v>671</v>
      </c>
      <c r="C32" s="5" t="s">
        <v>353</v>
      </c>
      <c r="D32" s="7" t="s">
        <v>354</v>
      </c>
      <c r="E32" s="447" t="s">
        <v>163</v>
      </c>
      <c r="F32" s="447" t="s">
        <v>62</v>
      </c>
      <c r="G32" s="449">
        <v>43073</v>
      </c>
      <c r="H32" s="449">
        <v>43084</v>
      </c>
      <c r="I32" s="449">
        <f t="shared" ref="I32:I36" si="12">G32-1</f>
        <v>43072</v>
      </c>
      <c r="J32" s="449">
        <f t="shared" ref="J32:J36" si="13">H32+1</f>
        <v>43085</v>
      </c>
      <c r="K32" s="454"/>
      <c r="L32" s="454"/>
      <c r="M32" s="451"/>
      <c r="N32" s="451"/>
    </row>
    <row r="33" spans="1:14" hidden="1" x14ac:dyDescent="0.25">
      <c r="A33" s="441">
        <v>31</v>
      </c>
      <c r="B33" s="7" t="s">
        <v>712</v>
      </c>
      <c r="C33" s="5" t="s">
        <v>330</v>
      </c>
      <c r="D33" s="7" t="s">
        <v>331</v>
      </c>
      <c r="E33" s="447" t="s">
        <v>56</v>
      </c>
      <c r="F33" s="447" t="s">
        <v>62</v>
      </c>
      <c r="G33" s="449">
        <v>43073</v>
      </c>
      <c r="H33" s="449">
        <v>43084</v>
      </c>
      <c r="I33" s="449">
        <f t="shared" si="12"/>
        <v>43072</v>
      </c>
      <c r="J33" s="449">
        <f t="shared" si="13"/>
        <v>43085</v>
      </c>
      <c r="K33" s="454"/>
      <c r="L33" s="454"/>
      <c r="M33" s="451"/>
      <c r="N33" s="451"/>
    </row>
    <row r="34" spans="1:14" hidden="1" x14ac:dyDescent="0.25">
      <c r="A34" s="441">
        <v>32</v>
      </c>
      <c r="B34" s="7" t="s">
        <v>695</v>
      </c>
      <c r="C34" s="5" t="s">
        <v>332</v>
      </c>
      <c r="D34" s="7" t="s">
        <v>333</v>
      </c>
      <c r="E34" s="447" t="s">
        <v>56</v>
      </c>
      <c r="F34" s="447" t="s">
        <v>57</v>
      </c>
      <c r="G34" s="449">
        <v>43073</v>
      </c>
      <c r="H34" s="449">
        <v>43084</v>
      </c>
      <c r="I34" s="449">
        <f t="shared" si="12"/>
        <v>43072</v>
      </c>
      <c r="J34" s="449">
        <f t="shared" si="13"/>
        <v>43085</v>
      </c>
      <c r="K34" s="454"/>
      <c r="L34" s="454"/>
      <c r="M34" s="451"/>
      <c r="N34" s="451"/>
    </row>
    <row r="35" spans="1:14" hidden="1" x14ac:dyDescent="0.25">
      <c r="A35" s="441">
        <v>33</v>
      </c>
      <c r="B35" s="7" t="s">
        <v>901</v>
      </c>
      <c r="C35" s="5" t="s">
        <v>359</v>
      </c>
      <c r="D35" s="7" t="s">
        <v>352</v>
      </c>
      <c r="E35" s="447" t="s">
        <v>183</v>
      </c>
      <c r="F35" s="447" t="s">
        <v>62</v>
      </c>
      <c r="G35" s="449">
        <v>43073</v>
      </c>
      <c r="H35" s="449">
        <v>43084</v>
      </c>
      <c r="I35" s="449">
        <f t="shared" si="12"/>
        <v>43072</v>
      </c>
      <c r="J35" s="449">
        <f t="shared" si="13"/>
        <v>43085</v>
      </c>
      <c r="K35" s="454"/>
      <c r="L35" s="454"/>
      <c r="M35" s="451"/>
      <c r="N35" s="451"/>
    </row>
    <row r="36" spans="1:14" hidden="1" x14ac:dyDescent="0.25">
      <c r="A36" s="441">
        <v>34</v>
      </c>
      <c r="B36" s="7" t="s">
        <v>735</v>
      </c>
      <c r="C36" s="5" t="s">
        <v>349</v>
      </c>
      <c r="D36" s="7" t="s">
        <v>346</v>
      </c>
      <c r="E36" s="447" t="s">
        <v>131</v>
      </c>
      <c r="F36" s="447" t="s">
        <v>62</v>
      </c>
      <c r="G36" s="449">
        <v>43073</v>
      </c>
      <c r="H36" s="449">
        <v>43084</v>
      </c>
      <c r="I36" s="449">
        <f t="shared" si="12"/>
        <v>43072</v>
      </c>
      <c r="J36" s="449">
        <f t="shared" si="13"/>
        <v>43085</v>
      </c>
      <c r="K36" s="454"/>
      <c r="L36" s="454"/>
      <c r="M36" s="451"/>
      <c r="N36" s="451"/>
    </row>
    <row r="37" spans="1:14" hidden="1" x14ac:dyDescent="0.25">
      <c r="A37" s="441">
        <v>35</v>
      </c>
      <c r="B37" s="7" t="s">
        <v>928</v>
      </c>
      <c r="C37" s="5" t="s">
        <v>357</v>
      </c>
      <c r="D37" s="7" t="s">
        <v>340</v>
      </c>
      <c r="E37" s="447" t="s">
        <v>181</v>
      </c>
      <c r="F37" s="447" t="s">
        <v>62</v>
      </c>
      <c r="G37" s="449">
        <v>43073</v>
      </c>
      <c r="H37" s="449">
        <v>43077</v>
      </c>
      <c r="I37" s="449">
        <f>G37-1</f>
        <v>43072</v>
      </c>
      <c r="J37" s="449">
        <f>H37+1</f>
        <v>43078</v>
      </c>
      <c r="K37" s="454"/>
      <c r="L37" s="454"/>
      <c r="M37" s="451"/>
      <c r="N37" s="451"/>
    </row>
    <row r="38" spans="1:14" hidden="1" x14ac:dyDescent="0.25">
      <c r="A38" s="441">
        <v>36</v>
      </c>
      <c r="B38" s="7">
        <v>6228</v>
      </c>
      <c r="C38" s="5" t="s">
        <v>1315</v>
      </c>
      <c r="D38" s="7" t="s">
        <v>340</v>
      </c>
      <c r="E38" s="447" t="s">
        <v>181</v>
      </c>
      <c r="F38" s="447" t="s">
        <v>62</v>
      </c>
      <c r="G38" s="449">
        <v>43080</v>
      </c>
      <c r="H38" s="449">
        <v>43084</v>
      </c>
      <c r="I38" s="449">
        <f>G38-1</f>
        <v>43079</v>
      </c>
      <c r="J38" s="449">
        <f>H38+1</f>
        <v>43085</v>
      </c>
      <c r="K38" s="454"/>
      <c r="L38" s="454"/>
      <c r="M38" s="451"/>
      <c r="N38" s="451"/>
    </row>
    <row r="39" spans="1:14" hidden="1" x14ac:dyDescent="0.25">
      <c r="A39" s="441">
        <v>37</v>
      </c>
      <c r="B39" s="7" t="s">
        <v>1055</v>
      </c>
      <c r="C39" s="5" t="s">
        <v>342</v>
      </c>
      <c r="D39" s="7" t="s">
        <v>343</v>
      </c>
      <c r="E39" s="447" t="s">
        <v>89</v>
      </c>
      <c r="F39" s="447" t="s">
        <v>57</v>
      </c>
      <c r="G39" s="449">
        <v>43073</v>
      </c>
      <c r="H39" s="449">
        <v>43077</v>
      </c>
      <c r="I39" s="449">
        <f>G39-1</f>
        <v>43072</v>
      </c>
      <c r="J39" s="449">
        <f>H39+1</f>
        <v>43078</v>
      </c>
      <c r="K39" s="454"/>
      <c r="L39" s="454"/>
      <c r="M39" s="451"/>
      <c r="N39" s="451"/>
    </row>
    <row r="40" spans="1:14" hidden="1" x14ac:dyDescent="0.25">
      <c r="A40" s="441">
        <v>38</v>
      </c>
      <c r="B40" s="446" t="s">
        <v>1186</v>
      </c>
      <c r="C40" s="5" t="s">
        <v>1187</v>
      </c>
      <c r="D40" s="7" t="s">
        <v>339</v>
      </c>
      <c r="E40" s="447" t="s">
        <v>89</v>
      </c>
      <c r="F40" s="447" t="s">
        <v>62</v>
      </c>
      <c r="G40" s="449">
        <v>43080</v>
      </c>
      <c r="H40" s="449">
        <v>43084</v>
      </c>
      <c r="I40" s="449">
        <f>G40-1</f>
        <v>43079</v>
      </c>
      <c r="J40" s="449">
        <f>H40+1</f>
        <v>43085</v>
      </c>
      <c r="K40" s="454"/>
      <c r="L40" s="454"/>
      <c r="M40" s="451"/>
      <c r="N40" s="451"/>
    </row>
    <row r="41" spans="1:14" hidden="1" x14ac:dyDescent="0.25">
      <c r="A41" s="441">
        <v>39</v>
      </c>
      <c r="B41" s="7" t="s">
        <v>598</v>
      </c>
      <c r="C41" s="5" t="s">
        <v>336</v>
      </c>
      <c r="D41" s="7" t="s">
        <v>337</v>
      </c>
      <c r="E41" s="447" t="s">
        <v>82</v>
      </c>
      <c r="F41" s="447" t="s">
        <v>62</v>
      </c>
      <c r="G41" s="449">
        <v>43073</v>
      </c>
      <c r="H41" s="449">
        <v>43084</v>
      </c>
      <c r="I41" s="449">
        <f t="shared" ref="I41" si="14">G41-1</f>
        <v>43072</v>
      </c>
      <c r="J41" s="449">
        <f t="shared" ref="J41" si="15">H41+1</f>
        <v>43085</v>
      </c>
      <c r="K41" s="454"/>
      <c r="L41" s="454"/>
      <c r="M41" s="451"/>
      <c r="N41" s="451"/>
    </row>
    <row r="42" spans="1:14" hidden="1" x14ac:dyDescent="0.25">
      <c r="A42" s="441">
        <v>40</v>
      </c>
      <c r="B42" s="7" t="s">
        <v>746</v>
      </c>
      <c r="C42" s="5" t="s">
        <v>295</v>
      </c>
      <c r="D42" s="7" t="s">
        <v>296</v>
      </c>
      <c r="E42" s="447" t="s">
        <v>142</v>
      </c>
      <c r="F42" s="447" t="s">
        <v>62</v>
      </c>
      <c r="G42" s="449">
        <v>43066</v>
      </c>
      <c r="H42" s="449">
        <v>43067</v>
      </c>
      <c r="I42" s="449">
        <f>G42-1</f>
        <v>43065</v>
      </c>
      <c r="J42" s="449">
        <f>H42+1</f>
        <v>43068</v>
      </c>
      <c r="K42" s="457">
        <v>43081</v>
      </c>
      <c r="L42" s="457">
        <v>43090</v>
      </c>
      <c r="M42" s="457">
        <f>K42-1</f>
        <v>43080</v>
      </c>
      <c r="N42" s="457">
        <f>L42+1</f>
        <v>43091</v>
      </c>
    </row>
    <row r="43" spans="1:14" hidden="1" x14ac:dyDescent="0.25">
      <c r="A43" s="441">
        <v>41</v>
      </c>
      <c r="B43" s="7" t="s">
        <v>609</v>
      </c>
      <c r="C43" s="5" t="s">
        <v>269</v>
      </c>
      <c r="D43" s="7" t="s">
        <v>216</v>
      </c>
      <c r="E43" s="447" t="s">
        <v>74</v>
      </c>
      <c r="F43" s="447" t="s">
        <v>62</v>
      </c>
      <c r="G43" s="449">
        <v>43066</v>
      </c>
      <c r="H43" s="449">
        <v>43067</v>
      </c>
      <c r="I43" s="449">
        <f t="shared" ref="I43:I80" si="16">G43-1</f>
        <v>43065</v>
      </c>
      <c r="J43" s="449">
        <f t="shared" ref="J43:J67" si="17">H43+1</f>
        <v>43068</v>
      </c>
      <c r="K43" s="457">
        <v>43081</v>
      </c>
      <c r="L43" s="457">
        <v>43090</v>
      </c>
      <c r="M43" s="457">
        <f t="shared" ref="M43:M67" si="18">K43-1</f>
        <v>43080</v>
      </c>
      <c r="N43" s="457">
        <f t="shared" ref="N43:N67" si="19">L43+1</f>
        <v>43091</v>
      </c>
    </row>
    <row r="44" spans="1:14" hidden="1" x14ac:dyDescent="0.25">
      <c r="A44" s="441">
        <v>42</v>
      </c>
      <c r="B44" s="7" t="s">
        <v>799</v>
      </c>
      <c r="C44" s="5" t="s">
        <v>290</v>
      </c>
      <c r="D44" s="7" t="s">
        <v>289</v>
      </c>
      <c r="E44" s="447" t="s">
        <v>88</v>
      </c>
      <c r="F44" s="447" t="s">
        <v>62</v>
      </c>
      <c r="G44" s="449">
        <v>43066</v>
      </c>
      <c r="H44" s="449">
        <v>43067</v>
      </c>
      <c r="I44" s="449">
        <f t="shared" si="16"/>
        <v>43065</v>
      </c>
      <c r="J44" s="449">
        <f t="shared" si="17"/>
        <v>43068</v>
      </c>
      <c r="K44" s="457">
        <v>43081</v>
      </c>
      <c r="L44" s="457">
        <v>43090</v>
      </c>
      <c r="M44" s="457">
        <f t="shared" si="18"/>
        <v>43080</v>
      </c>
      <c r="N44" s="457">
        <f t="shared" si="19"/>
        <v>43091</v>
      </c>
    </row>
    <row r="45" spans="1:14" hidden="1" x14ac:dyDescent="0.25">
      <c r="A45" s="441">
        <v>43</v>
      </c>
      <c r="B45" s="7" t="s">
        <v>708</v>
      </c>
      <c r="C45" s="5" t="s">
        <v>150</v>
      </c>
      <c r="D45" s="7" t="s">
        <v>151</v>
      </c>
      <c r="E45" s="447" t="s">
        <v>145</v>
      </c>
      <c r="F45" s="447" t="s">
        <v>62</v>
      </c>
      <c r="G45" s="449">
        <v>43066</v>
      </c>
      <c r="H45" s="449">
        <v>43067</v>
      </c>
      <c r="I45" s="449">
        <f t="shared" si="16"/>
        <v>43065</v>
      </c>
      <c r="J45" s="449">
        <f t="shared" si="17"/>
        <v>43068</v>
      </c>
      <c r="K45" s="457">
        <v>43081</v>
      </c>
      <c r="L45" s="457">
        <v>43090</v>
      </c>
      <c r="M45" s="457">
        <f t="shared" si="18"/>
        <v>43080</v>
      </c>
      <c r="N45" s="457">
        <f t="shared" si="19"/>
        <v>43091</v>
      </c>
    </row>
    <row r="46" spans="1:14" hidden="1" x14ac:dyDescent="0.25">
      <c r="A46" s="441">
        <v>44</v>
      </c>
      <c r="B46" s="7" t="s">
        <v>905</v>
      </c>
      <c r="C46" s="5" t="s">
        <v>451</v>
      </c>
      <c r="D46" s="7" t="s">
        <v>315</v>
      </c>
      <c r="E46" s="447" t="s">
        <v>183</v>
      </c>
      <c r="F46" s="447" t="s">
        <v>62</v>
      </c>
      <c r="G46" s="449">
        <v>43066</v>
      </c>
      <c r="H46" s="449">
        <v>43067</v>
      </c>
      <c r="I46" s="449">
        <f t="shared" si="16"/>
        <v>43065</v>
      </c>
      <c r="J46" s="449">
        <f t="shared" si="17"/>
        <v>43068</v>
      </c>
      <c r="K46" s="457">
        <v>43081</v>
      </c>
      <c r="L46" s="457">
        <v>43090</v>
      </c>
      <c r="M46" s="457">
        <f t="shared" si="18"/>
        <v>43080</v>
      </c>
      <c r="N46" s="457">
        <f t="shared" si="19"/>
        <v>43091</v>
      </c>
    </row>
    <row r="47" spans="1:14" hidden="1" x14ac:dyDescent="0.25">
      <c r="A47" s="441">
        <v>45</v>
      </c>
      <c r="B47" s="7" t="s">
        <v>1100</v>
      </c>
      <c r="C47" s="5" t="s">
        <v>453</v>
      </c>
      <c r="D47" s="7" t="s">
        <v>218</v>
      </c>
      <c r="E47" s="447" t="s">
        <v>130</v>
      </c>
      <c r="F47" s="447" t="s">
        <v>62</v>
      </c>
      <c r="G47" s="449">
        <v>43066</v>
      </c>
      <c r="H47" s="449">
        <v>43067</v>
      </c>
      <c r="I47" s="449">
        <f t="shared" si="16"/>
        <v>43065</v>
      </c>
      <c r="J47" s="449">
        <f t="shared" si="17"/>
        <v>43068</v>
      </c>
      <c r="K47" s="457">
        <v>43081</v>
      </c>
      <c r="L47" s="457">
        <v>43090</v>
      </c>
      <c r="M47" s="457">
        <f t="shared" si="18"/>
        <v>43080</v>
      </c>
      <c r="N47" s="457">
        <f t="shared" si="19"/>
        <v>43091</v>
      </c>
    </row>
    <row r="48" spans="1:14" hidden="1" x14ac:dyDescent="0.25">
      <c r="A48" s="441">
        <v>46</v>
      </c>
      <c r="B48" s="7">
        <v>18703</v>
      </c>
      <c r="C48" s="5" t="s">
        <v>1185</v>
      </c>
      <c r="D48" s="7" t="s">
        <v>294</v>
      </c>
      <c r="E48" s="447" t="s">
        <v>94</v>
      </c>
      <c r="F48" s="447" t="s">
        <v>62</v>
      </c>
      <c r="G48" s="449">
        <v>43066</v>
      </c>
      <c r="H48" s="449">
        <v>43067</v>
      </c>
      <c r="I48" s="449">
        <f t="shared" si="16"/>
        <v>43065</v>
      </c>
      <c r="J48" s="449">
        <f t="shared" si="17"/>
        <v>43068</v>
      </c>
      <c r="K48" s="457">
        <v>43081</v>
      </c>
      <c r="L48" s="457">
        <v>43090</v>
      </c>
      <c r="M48" s="457">
        <f t="shared" si="18"/>
        <v>43080</v>
      </c>
      <c r="N48" s="457">
        <f t="shared" si="19"/>
        <v>43091</v>
      </c>
    </row>
    <row r="49" spans="1:14" hidden="1" x14ac:dyDescent="0.25">
      <c r="A49" s="441">
        <v>47</v>
      </c>
      <c r="B49" s="7" t="s">
        <v>1029</v>
      </c>
      <c r="C49" s="5" t="s">
        <v>275</v>
      </c>
      <c r="D49" s="7" t="s">
        <v>271</v>
      </c>
      <c r="E49" s="447" t="s">
        <v>65</v>
      </c>
      <c r="F49" s="447" t="s">
        <v>62</v>
      </c>
      <c r="G49" s="449">
        <v>43066</v>
      </c>
      <c r="H49" s="449">
        <v>43067</v>
      </c>
      <c r="I49" s="449">
        <f t="shared" si="16"/>
        <v>43065</v>
      </c>
      <c r="J49" s="449">
        <f t="shared" si="17"/>
        <v>43068</v>
      </c>
      <c r="K49" s="457">
        <v>43081</v>
      </c>
      <c r="L49" s="457">
        <v>43090</v>
      </c>
      <c r="M49" s="457">
        <f t="shared" si="18"/>
        <v>43080</v>
      </c>
      <c r="N49" s="457">
        <f t="shared" si="19"/>
        <v>43091</v>
      </c>
    </row>
    <row r="50" spans="1:14" hidden="1" x14ac:dyDescent="0.25">
      <c r="A50" s="441">
        <v>48</v>
      </c>
      <c r="B50" s="7" t="s">
        <v>949</v>
      </c>
      <c r="C50" s="5" t="s">
        <v>148</v>
      </c>
      <c r="D50" s="7" t="s">
        <v>149</v>
      </c>
      <c r="E50" s="447" t="s">
        <v>145</v>
      </c>
      <c r="F50" s="447" t="s">
        <v>62</v>
      </c>
      <c r="G50" s="449">
        <v>43066</v>
      </c>
      <c r="H50" s="449">
        <v>43067</v>
      </c>
      <c r="I50" s="449">
        <f t="shared" si="16"/>
        <v>43065</v>
      </c>
      <c r="J50" s="449">
        <f t="shared" si="17"/>
        <v>43068</v>
      </c>
      <c r="K50" s="457">
        <v>43081</v>
      </c>
      <c r="L50" s="457">
        <v>43090</v>
      </c>
      <c r="M50" s="457">
        <f t="shared" si="18"/>
        <v>43080</v>
      </c>
      <c r="N50" s="457">
        <f t="shared" si="19"/>
        <v>43091</v>
      </c>
    </row>
    <row r="51" spans="1:14" hidden="1" x14ac:dyDescent="0.25">
      <c r="A51" s="441">
        <v>49</v>
      </c>
      <c r="B51" s="7" t="s">
        <v>1142</v>
      </c>
      <c r="C51" s="5" t="s">
        <v>268</v>
      </c>
      <c r="D51" s="7" t="s">
        <v>218</v>
      </c>
      <c r="E51" s="447" t="s">
        <v>74</v>
      </c>
      <c r="F51" s="447" t="s">
        <v>62</v>
      </c>
      <c r="G51" s="449">
        <v>43066</v>
      </c>
      <c r="H51" s="449">
        <v>43067</v>
      </c>
      <c r="I51" s="449">
        <f t="shared" si="16"/>
        <v>43065</v>
      </c>
      <c r="J51" s="449">
        <f t="shared" si="17"/>
        <v>43068</v>
      </c>
      <c r="K51" s="457">
        <v>43081</v>
      </c>
      <c r="L51" s="457">
        <v>43090</v>
      </c>
      <c r="M51" s="457">
        <f t="shared" si="18"/>
        <v>43080</v>
      </c>
      <c r="N51" s="457">
        <f t="shared" si="19"/>
        <v>43091</v>
      </c>
    </row>
    <row r="52" spans="1:14" hidden="1" x14ac:dyDescent="0.25">
      <c r="A52" s="441">
        <v>50</v>
      </c>
      <c r="B52" s="7" t="s">
        <v>614</v>
      </c>
      <c r="C52" s="5" t="s">
        <v>302</v>
      </c>
      <c r="D52" s="7" t="s">
        <v>303</v>
      </c>
      <c r="E52" s="447" t="s">
        <v>154</v>
      </c>
      <c r="F52" s="447" t="s">
        <v>62</v>
      </c>
      <c r="G52" s="449">
        <v>43066</v>
      </c>
      <c r="H52" s="449">
        <v>43067</v>
      </c>
      <c r="I52" s="449">
        <f t="shared" si="16"/>
        <v>43065</v>
      </c>
      <c r="J52" s="449">
        <f t="shared" si="17"/>
        <v>43068</v>
      </c>
      <c r="K52" s="457">
        <v>43081</v>
      </c>
      <c r="L52" s="457">
        <v>43090</v>
      </c>
      <c r="M52" s="457">
        <f t="shared" si="18"/>
        <v>43080</v>
      </c>
      <c r="N52" s="457">
        <f t="shared" si="19"/>
        <v>43091</v>
      </c>
    </row>
    <row r="53" spans="1:14" hidden="1" x14ac:dyDescent="0.25">
      <c r="A53" s="441">
        <v>51</v>
      </c>
      <c r="B53" s="7" t="s">
        <v>1155</v>
      </c>
      <c r="C53" s="5" t="s">
        <v>288</v>
      </c>
      <c r="D53" s="7" t="s">
        <v>289</v>
      </c>
      <c r="E53" s="447" t="s">
        <v>88</v>
      </c>
      <c r="F53" s="447" t="s">
        <v>62</v>
      </c>
      <c r="G53" s="449">
        <v>43074</v>
      </c>
      <c r="H53" s="449">
        <v>43077</v>
      </c>
      <c r="I53" s="449">
        <f t="shared" si="16"/>
        <v>43073</v>
      </c>
      <c r="J53" s="449">
        <f t="shared" si="17"/>
        <v>43078</v>
      </c>
      <c r="K53" s="457">
        <v>43110</v>
      </c>
      <c r="L53" s="457">
        <v>43111</v>
      </c>
      <c r="M53" s="457">
        <f t="shared" si="18"/>
        <v>43109</v>
      </c>
      <c r="N53" s="457">
        <f t="shared" si="19"/>
        <v>43112</v>
      </c>
    </row>
    <row r="54" spans="1:14" hidden="1" x14ac:dyDescent="0.25">
      <c r="A54" s="441">
        <v>52</v>
      </c>
      <c r="B54" s="7" t="s">
        <v>979</v>
      </c>
      <c r="C54" s="5" t="s">
        <v>307</v>
      </c>
      <c r="D54" s="7" t="s">
        <v>273</v>
      </c>
      <c r="E54" s="447" t="s">
        <v>163</v>
      </c>
      <c r="F54" s="447" t="s">
        <v>62</v>
      </c>
      <c r="G54" s="449">
        <v>43066</v>
      </c>
      <c r="H54" s="449">
        <v>43067</v>
      </c>
      <c r="I54" s="449">
        <f t="shared" si="16"/>
        <v>43065</v>
      </c>
      <c r="J54" s="449">
        <f t="shared" si="17"/>
        <v>43068</v>
      </c>
      <c r="K54" s="457">
        <v>43081</v>
      </c>
      <c r="L54" s="457">
        <v>43090</v>
      </c>
      <c r="M54" s="457">
        <f t="shared" si="18"/>
        <v>43080</v>
      </c>
      <c r="N54" s="457">
        <f t="shared" si="19"/>
        <v>43091</v>
      </c>
    </row>
    <row r="55" spans="1:14" hidden="1" x14ac:dyDescent="0.25">
      <c r="A55" s="441">
        <v>53</v>
      </c>
      <c r="B55" s="7" t="s">
        <v>888</v>
      </c>
      <c r="C55" s="5" t="s">
        <v>297</v>
      </c>
      <c r="D55" s="7" t="s">
        <v>298</v>
      </c>
      <c r="E55" s="447" t="s">
        <v>138</v>
      </c>
      <c r="F55" s="447" t="s">
        <v>62</v>
      </c>
      <c r="G55" s="449">
        <v>43066</v>
      </c>
      <c r="H55" s="449">
        <v>43067</v>
      </c>
      <c r="I55" s="449">
        <f t="shared" si="16"/>
        <v>43065</v>
      </c>
      <c r="J55" s="449">
        <f t="shared" si="17"/>
        <v>43068</v>
      </c>
      <c r="K55" s="457">
        <v>43081</v>
      </c>
      <c r="L55" s="457">
        <v>43090</v>
      </c>
      <c r="M55" s="457">
        <f t="shared" si="18"/>
        <v>43080</v>
      </c>
      <c r="N55" s="457">
        <f t="shared" si="19"/>
        <v>43091</v>
      </c>
    </row>
    <row r="56" spans="1:14" hidden="1" x14ac:dyDescent="0.25">
      <c r="A56" s="441">
        <v>54</v>
      </c>
      <c r="B56" s="7">
        <v>11227</v>
      </c>
      <c r="C56" s="5" t="s">
        <v>1177</v>
      </c>
      <c r="D56" s="7" t="s">
        <v>274</v>
      </c>
      <c r="E56" s="447" t="s">
        <v>65</v>
      </c>
      <c r="F56" s="447" t="s">
        <v>62</v>
      </c>
      <c r="G56" s="449">
        <v>43066</v>
      </c>
      <c r="H56" s="449">
        <v>43067</v>
      </c>
      <c r="I56" s="449">
        <f t="shared" si="16"/>
        <v>43065</v>
      </c>
      <c r="J56" s="449">
        <f t="shared" si="17"/>
        <v>43068</v>
      </c>
      <c r="K56" s="457">
        <v>43081</v>
      </c>
      <c r="L56" s="457">
        <v>43090</v>
      </c>
      <c r="M56" s="457">
        <f t="shared" si="18"/>
        <v>43080</v>
      </c>
      <c r="N56" s="457">
        <f t="shared" si="19"/>
        <v>43091</v>
      </c>
    </row>
    <row r="57" spans="1:14" hidden="1" x14ac:dyDescent="0.25">
      <c r="A57" s="441">
        <v>55</v>
      </c>
      <c r="B57" s="7">
        <v>24415</v>
      </c>
      <c r="C57" s="5" t="s">
        <v>1326</v>
      </c>
      <c r="D57" s="7" t="s">
        <v>287</v>
      </c>
      <c r="E57" s="447" t="s">
        <v>82</v>
      </c>
      <c r="F57" s="447" t="s">
        <v>62</v>
      </c>
      <c r="G57" s="449">
        <v>43066</v>
      </c>
      <c r="H57" s="449">
        <v>43067</v>
      </c>
      <c r="I57" s="449">
        <f t="shared" si="16"/>
        <v>43065</v>
      </c>
      <c r="J57" s="449">
        <f t="shared" si="17"/>
        <v>43068</v>
      </c>
      <c r="K57" s="457">
        <v>43081</v>
      </c>
      <c r="L57" s="457">
        <v>43090</v>
      </c>
      <c r="M57" s="457">
        <f t="shared" si="18"/>
        <v>43080</v>
      </c>
      <c r="N57" s="457">
        <f t="shared" si="19"/>
        <v>43091</v>
      </c>
    </row>
    <row r="58" spans="1:14" hidden="1" x14ac:dyDescent="0.25">
      <c r="A58" s="441">
        <v>56</v>
      </c>
      <c r="B58" s="7" t="s">
        <v>1101</v>
      </c>
      <c r="C58" s="5" t="s">
        <v>270</v>
      </c>
      <c r="D58" s="7" t="s">
        <v>271</v>
      </c>
      <c r="E58" s="447" t="s">
        <v>74</v>
      </c>
      <c r="F58" s="447" t="s">
        <v>62</v>
      </c>
      <c r="G58" s="449">
        <v>43066</v>
      </c>
      <c r="H58" s="449">
        <v>43067</v>
      </c>
      <c r="I58" s="449">
        <f t="shared" si="16"/>
        <v>43065</v>
      </c>
      <c r="J58" s="449">
        <f t="shared" si="17"/>
        <v>43068</v>
      </c>
      <c r="K58" s="457">
        <v>43081</v>
      </c>
      <c r="L58" s="457">
        <v>43090</v>
      </c>
      <c r="M58" s="457">
        <f t="shared" si="18"/>
        <v>43080</v>
      </c>
      <c r="N58" s="457">
        <f t="shared" si="19"/>
        <v>43091</v>
      </c>
    </row>
    <row r="59" spans="1:14" hidden="1" x14ac:dyDescent="0.25">
      <c r="A59" s="441">
        <v>57</v>
      </c>
      <c r="B59" s="7" t="s">
        <v>1086</v>
      </c>
      <c r="C59" s="5" t="s">
        <v>327</v>
      </c>
      <c r="D59" s="7" t="s">
        <v>282</v>
      </c>
      <c r="E59" s="447" t="s">
        <v>185</v>
      </c>
      <c r="F59" s="447" t="s">
        <v>62</v>
      </c>
      <c r="G59" s="449">
        <v>43066</v>
      </c>
      <c r="H59" s="449">
        <v>43067</v>
      </c>
      <c r="I59" s="449">
        <f t="shared" si="16"/>
        <v>43065</v>
      </c>
      <c r="J59" s="449">
        <f t="shared" si="17"/>
        <v>43068</v>
      </c>
      <c r="K59" s="457">
        <v>43081</v>
      </c>
      <c r="L59" s="457">
        <v>43090</v>
      </c>
      <c r="M59" s="457">
        <f t="shared" si="18"/>
        <v>43080</v>
      </c>
      <c r="N59" s="457">
        <f t="shared" si="19"/>
        <v>43091</v>
      </c>
    </row>
    <row r="60" spans="1:14" hidden="1" x14ac:dyDescent="0.25">
      <c r="A60" s="441">
        <v>58</v>
      </c>
      <c r="B60" s="7" t="s">
        <v>1080</v>
      </c>
      <c r="C60" s="5" t="s">
        <v>293</v>
      </c>
      <c r="D60" s="7" t="s">
        <v>294</v>
      </c>
      <c r="E60" s="447" t="s">
        <v>131</v>
      </c>
      <c r="F60" s="447" t="s">
        <v>62</v>
      </c>
      <c r="G60" s="449">
        <v>43066</v>
      </c>
      <c r="H60" s="449">
        <v>43067</v>
      </c>
      <c r="I60" s="449">
        <f t="shared" si="16"/>
        <v>43065</v>
      </c>
      <c r="J60" s="449">
        <f t="shared" si="17"/>
        <v>43068</v>
      </c>
      <c r="K60" s="457">
        <v>43081</v>
      </c>
      <c r="L60" s="457">
        <v>43090</v>
      </c>
      <c r="M60" s="457">
        <f t="shared" si="18"/>
        <v>43080</v>
      </c>
      <c r="N60" s="457">
        <f t="shared" si="19"/>
        <v>43091</v>
      </c>
    </row>
    <row r="61" spans="1:14" hidden="1" x14ac:dyDescent="0.25">
      <c r="A61" s="441">
        <v>59</v>
      </c>
      <c r="B61" s="7" t="s">
        <v>1039</v>
      </c>
      <c r="C61" s="5" t="s">
        <v>272</v>
      </c>
      <c r="D61" s="7" t="s">
        <v>273</v>
      </c>
      <c r="E61" s="447" t="s">
        <v>65</v>
      </c>
      <c r="F61" s="447" t="s">
        <v>62</v>
      </c>
      <c r="G61" s="449">
        <v>43066</v>
      </c>
      <c r="H61" s="449">
        <v>43067</v>
      </c>
      <c r="I61" s="449">
        <f t="shared" si="16"/>
        <v>43065</v>
      </c>
      <c r="J61" s="449">
        <f t="shared" si="17"/>
        <v>43068</v>
      </c>
      <c r="K61" s="457">
        <v>43081</v>
      </c>
      <c r="L61" s="457">
        <v>43090</v>
      </c>
      <c r="M61" s="457">
        <f t="shared" si="18"/>
        <v>43080</v>
      </c>
      <c r="N61" s="457">
        <f t="shared" si="19"/>
        <v>43091</v>
      </c>
    </row>
    <row r="62" spans="1:14" hidden="1" x14ac:dyDescent="0.25">
      <c r="A62" s="441">
        <v>60</v>
      </c>
      <c r="B62" s="7" t="s">
        <v>918</v>
      </c>
      <c r="C62" s="5" t="s">
        <v>456</v>
      </c>
      <c r="D62" s="7" t="s">
        <v>287</v>
      </c>
      <c r="E62" s="447" t="s">
        <v>118</v>
      </c>
      <c r="F62" s="447" t="s">
        <v>62</v>
      </c>
      <c r="G62" s="449">
        <v>43066</v>
      </c>
      <c r="H62" s="449">
        <v>43067</v>
      </c>
      <c r="I62" s="449">
        <f t="shared" si="16"/>
        <v>43065</v>
      </c>
      <c r="J62" s="449">
        <f t="shared" si="17"/>
        <v>43068</v>
      </c>
      <c r="K62" s="457">
        <v>43081</v>
      </c>
      <c r="L62" s="457">
        <v>43090</v>
      </c>
      <c r="M62" s="457">
        <f t="shared" si="18"/>
        <v>43080</v>
      </c>
      <c r="N62" s="457">
        <f t="shared" si="19"/>
        <v>43091</v>
      </c>
    </row>
    <row r="63" spans="1:14" hidden="1" x14ac:dyDescent="0.25">
      <c r="A63" s="441">
        <v>61</v>
      </c>
      <c r="B63" s="7" t="s">
        <v>1057</v>
      </c>
      <c r="C63" s="5" t="s">
        <v>266</v>
      </c>
      <c r="D63" s="7" t="s">
        <v>267</v>
      </c>
      <c r="E63" s="447" t="s">
        <v>56</v>
      </c>
      <c r="F63" s="447" t="s">
        <v>62</v>
      </c>
      <c r="G63" s="449">
        <v>43066</v>
      </c>
      <c r="H63" s="449">
        <v>43067</v>
      </c>
      <c r="I63" s="449">
        <f t="shared" si="16"/>
        <v>43065</v>
      </c>
      <c r="J63" s="449">
        <f t="shared" si="17"/>
        <v>43068</v>
      </c>
      <c r="K63" s="457">
        <v>43081</v>
      </c>
      <c r="L63" s="457">
        <v>43090</v>
      </c>
      <c r="M63" s="457">
        <f t="shared" si="18"/>
        <v>43080</v>
      </c>
      <c r="N63" s="457">
        <f t="shared" si="19"/>
        <v>43091</v>
      </c>
    </row>
    <row r="64" spans="1:14" hidden="1" x14ac:dyDescent="0.25">
      <c r="A64" s="441">
        <v>62</v>
      </c>
      <c r="B64" s="7" t="s">
        <v>1017</v>
      </c>
      <c r="C64" s="5" t="s">
        <v>454</v>
      </c>
      <c r="D64" s="7" t="s">
        <v>286</v>
      </c>
      <c r="E64" s="447" t="s">
        <v>88</v>
      </c>
      <c r="F64" s="447" t="s">
        <v>62</v>
      </c>
      <c r="G64" s="449">
        <v>43066</v>
      </c>
      <c r="H64" s="449">
        <v>43067</v>
      </c>
      <c r="I64" s="449">
        <f t="shared" si="16"/>
        <v>43065</v>
      </c>
      <c r="J64" s="449">
        <f t="shared" si="17"/>
        <v>43068</v>
      </c>
      <c r="K64" s="457">
        <v>43081</v>
      </c>
      <c r="L64" s="457">
        <v>43090</v>
      </c>
      <c r="M64" s="457">
        <f t="shared" si="18"/>
        <v>43080</v>
      </c>
      <c r="N64" s="457">
        <f t="shared" si="19"/>
        <v>43091</v>
      </c>
    </row>
    <row r="65" spans="1:14" hidden="1" x14ac:dyDescent="0.25">
      <c r="A65" s="441">
        <v>63</v>
      </c>
      <c r="B65" s="7" t="s">
        <v>710</v>
      </c>
      <c r="C65" s="5" t="s">
        <v>283</v>
      </c>
      <c r="D65" s="7" t="s">
        <v>216</v>
      </c>
      <c r="E65" s="447" t="s">
        <v>94</v>
      </c>
      <c r="F65" s="447" t="s">
        <v>62</v>
      </c>
      <c r="G65" s="449">
        <v>43066</v>
      </c>
      <c r="H65" s="449">
        <v>43067</v>
      </c>
      <c r="I65" s="449">
        <f t="shared" si="16"/>
        <v>43065</v>
      </c>
      <c r="J65" s="449">
        <f t="shared" si="17"/>
        <v>43068</v>
      </c>
      <c r="K65" s="457">
        <v>43081</v>
      </c>
      <c r="L65" s="457">
        <v>43090</v>
      </c>
      <c r="M65" s="457">
        <f t="shared" si="18"/>
        <v>43080</v>
      </c>
      <c r="N65" s="457">
        <f t="shared" si="19"/>
        <v>43091</v>
      </c>
    </row>
    <row r="66" spans="1:14" hidden="1" x14ac:dyDescent="0.25">
      <c r="A66" s="441">
        <v>64</v>
      </c>
      <c r="B66" s="7" t="s">
        <v>943</v>
      </c>
      <c r="C66" s="5" t="s">
        <v>452</v>
      </c>
      <c r="D66" s="7" t="s">
        <v>273</v>
      </c>
      <c r="E66" s="447" t="s">
        <v>175</v>
      </c>
      <c r="F66" s="447" t="s">
        <v>62</v>
      </c>
      <c r="G66" s="449">
        <v>43066</v>
      </c>
      <c r="H66" s="449">
        <v>43067</v>
      </c>
      <c r="I66" s="449">
        <f t="shared" si="16"/>
        <v>43065</v>
      </c>
      <c r="J66" s="449">
        <f t="shared" si="17"/>
        <v>43068</v>
      </c>
      <c r="K66" s="457">
        <v>43081</v>
      </c>
      <c r="L66" s="457">
        <v>43090</v>
      </c>
      <c r="M66" s="457">
        <f t="shared" si="18"/>
        <v>43080</v>
      </c>
      <c r="N66" s="457">
        <f t="shared" si="19"/>
        <v>43091</v>
      </c>
    </row>
    <row r="67" spans="1:14" hidden="1" x14ac:dyDescent="0.25">
      <c r="A67" s="441">
        <v>65</v>
      </c>
      <c r="B67" s="7" t="s">
        <v>1129</v>
      </c>
      <c r="C67" s="5" t="s">
        <v>455</v>
      </c>
      <c r="D67" s="7" t="s">
        <v>218</v>
      </c>
      <c r="E67" s="447" t="s">
        <v>88</v>
      </c>
      <c r="F67" s="447" t="s">
        <v>62</v>
      </c>
      <c r="G67" s="449">
        <v>43074</v>
      </c>
      <c r="H67" s="449">
        <v>43075</v>
      </c>
      <c r="I67" s="449">
        <f t="shared" si="16"/>
        <v>43073</v>
      </c>
      <c r="J67" s="449">
        <f t="shared" si="17"/>
        <v>43076</v>
      </c>
      <c r="K67" s="457">
        <v>43080</v>
      </c>
      <c r="L67" s="457">
        <v>43088</v>
      </c>
      <c r="M67" s="457">
        <f t="shared" si="18"/>
        <v>43079</v>
      </c>
      <c r="N67" s="457">
        <f t="shared" si="19"/>
        <v>43089</v>
      </c>
    </row>
    <row r="68" spans="1:14" hidden="1" x14ac:dyDescent="0.25">
      <c r="A68" s="441">
        <v>66</v>
      </c>
      <c r="B68" s="7" t="s">
        <v>957</v>
      </c>
      <c r="C68" s="5" t="s">
        <v>191</v>
      </c>
      <c r="D68" s="7" t="s">
        <v>192</v>
      </c>
      <c r="E68" s="447" t="s">
        <v>56</v>
      </c>
      <c r="F68" s="447" t="s">
        <v>62</v>
      </c>
      <c r="G68" s="449">
        <v>43066</v>
      </c>
      <c r="H68" s="449">
        <v>43069</v>
      </c>
      <c r="I68" s="449">
        <f t="shared" si="16"/>
        <v>43065</v>
      </c>
      <c r="J68" s="449">
        <f>H68+1</f>
        <v>43070</v>
      </c>
      <c r="K68" s="454"/>
      <c r="L68" s="454"/>
      <c r="M68" s="451"/>
      <c r="N68" s="451"/>
    </row>
    <row r="69" spans="1:14" hidden="1" x14ac:dyDescent="0.25">
      <c r="A69" s="441">
        <v>67</v>
      </c>
      <c r="B69" s="7" t="s">
        <v>1088</v>
      </c>
      <c r="C69" s="5" t="s">
        <v>251</v>
      </c>
      <c r="D69" s="7" t="s">
        <v>219</v>
      </c>
      <c r="E69" s="447" t="s">
        <v>168</v>
      </c>
      <c r="F69" s="447" t="s">
        <v>62</v>
      </c>
      <c r="G69" s="449">
        <v>43066</v>
      </c>
      <c r="H69" s="449">
        <v>43069</v>
      </c>
      <c r="I69" s="449">
        <f t="shared" si="16"/>
        <v>43065</v>
      </c>
      <c r="J69" s="449">
        <f t="shared" ref="J69:J70" si="20">H69+1</f>
        <v>43070</v>
      </c>
      <c r="K69" s="454"/>
      <c r="L69" s="454"/>
      <c r="M69" s="451"/>
      <c r="N69" s="451"/>
    </row>
    <row r="70" spans="1:14" hidden="1" x14ac:dyDescent="0.25">
      <c r="A70" s="441">
        <v>68</v>
      </c>
      <c r="B70" s="7" t="s">
        <v>749</v>
      </c>
      <c r="C70" s="5" t="s">
        <v>229</v>
      </c>
      <c r="D70" s="7" t="s">
        <v>230</v>
      </c>
      <c r="E70" s="447" t="s">
        <v>131</v>
      </c>
      <c r="F70" s="447" t="s">
        <v>62</v>
      </c>
      <c r="G70" s="449">
        <v>43066</v>
      </c>
      <c r="H70" s="449">
        <v>43069</v>
      </c>
      <c r="I70" s="449">
        <f t="shared" si="16"/>
        <v>43065</v>
      </c>
      <c r="J70" s="449">
        <f t="shared" si="20"/>
        <v>43070</v>
      </c>
      <c r="K70" s="454"/>
      <c r="L70" s="454"/>
      <c r="M70" s="451"/>
      <c r="N70" s="451"/>
    </row>
    <row r="71" spans="1:14" hidden="1" x14ac:dyDescent="0.25">
      <c r="A71" s="441">
        <v>69</v>
      </c>
      <c r="B71" s="7" t="s">
        <v>916</v>
      </c>
      <c r="C71" s="5" t="s">
        <v>239</v>
      </c>
      <c r="D71" s="7" t="s">
        <v>219</v>
      </c>
      <c r="E71" s="447" t="s">
        <v>154</v>
      </c>
      <c r="F71" s="447" t="s">
        <v>62</v>
      </c>
      <c r="G71" s="449">
        <v>43066</v>
      </c>
      <c r="H71" s="449">
        <v>43068</v>
      </c>
      <c r="I71" s="449">
        <f t="shared" si="16"/>
        <v>43065</v>
      </c>
      <c r="J71" s="449">
        <f>H71+1</f>
        <v>43069</v>
      </c>
      <c r="K71" s="449">
        <v>43087</v>
      </c>
      <c r="L71" s="449">
        <v>43088</v>
      </c>
      <c r="M71" s="449">
        <f>K71-1</f>
        <v>43086</v>
      </c>
      <c r="N71" s="449">
        <f>L71+1</f>
        <v>43089</v>
      </c>
    </row>
    <row r="72" spans="1:14" hidden="1" x14ac:dyDescent="0.25">
      <c r="A72" s="441">
        <v>70</v>
      </c>
      <c r="B72" s="7" t="s">
        <v>646</v>
      </c>
      <c r="C72" s="5" t="s">
        <v>225</v>
      </c>
      <c r="D72" s="7" t="s">
        <v>226</v>
      </c>
      <c r="E72" s="447" t="s">
        <v>131</v>
      </c>
      <c r="F72" s="447" t="s">
        <v>62</v>
      </c>
      <c r="G72" s="449">
        <v>43066</v>
      </c>
      <c r="H72" s="449">
        <v>43068</v>
      </c>
      <c r="I72" s="449">
        <f t="shared" si="16"/>
        <v>43065</v>
      </c>
      <c r="J72" s="449">
        <f t="shared" ref="J72:J80" si="21">H72+1</f>
        <v>43069</v>
      </c>
      <c r="K72" s="449">
        <v>43087</v>
      </c>
      <c r="L72" s="449">
        <v>43088</v>
      </c>
      <c r="M72" s="449">
        <f t="shared" ref="M72:M80" si="22">K72-1</f>
        <v>43086</v>
      </c>
      <c r="N72" s="449">
        <f t="shared" ref="N72:N80" si="23">L72+1</f>
        <v>43089</v>
      </c>
    </row>
    <row r="73" spans="1:14" hidden="1" x14ac:dyDescent="0.25">
      <c r="A73" s="441">
        <v>71</v>
      </c>
      <c r="B73" s="7" t="s">
        <v>584</v>
      </c>
      <c r="C73" s="5" t="s">
        <v>465</v>
      </c>
      <c r="D73" s="7" t="s">
        <v>226</v>
      </c>
      <c r="E73" s="447" t="s">
        <v>142</v>
      </c>
      <c r="F73" s="447" t="s">
        <v>62</v>
      </c>
      <c r="G73" s="449">
        <v>43066</v>
      </c>
      <c r="H73" s="449">
        <v>43068</v>
      </c>
      <c r="I73" s="449">
        <f t="shared" si="16"/>
        <v>43065</v>
      </c>
      <c r="J73" s="449">
        <f t="shared" si="21"/>
        <v>43069</v>
      </c>
      <c r="K73" s="449">
        <v>43087</v>
      </c>
      <c r="L73" s="449">
        <v>43088</v>
      </c>
      <c r="M73" s="449">
        <f t="shared" si="22"/>
        <v>43086</v>
      </c>
      <c r="N73" s="449">
        <f t="shared" si="23"/>
        <v>43089</v>
      </c>
    </row>
    <row r="74" spans="1:14" hidden="1" x14ac:dyDescent="0.25">
      <c r="A74" s="441">
        <v>72</v>
      </c>
      <c r="B74" s="7" t="s">
        <v>1032</v>
      </c>
      <c r="C74" s="5" t="s">
        <v>254</v>
      </c>
      <c r="D74" s="7" t="s">
        <v>246</v>
      </c>
      <c r="E74" s="447" t="s">
        <v>163</v>
      </c>
      <c r="F74" s="447" t="s">
        <v>62</v>
      </c>
      <c r="G74" s="449">
        <v>43066</v>
      </c>
      <c r="H74" s="449">
        <v>43068</v>
      </c>
      <c r="I74" s="449">
        <f t="shared" si="16"/>
        <v>43065</v>
      </c>
      <c r="J74" s="449">
        <f t="shared" si="21"/>
        <v>43069</v>
      </c>
      <c r="K74" s="449">
        <v>43087</v>
      </c>
      <c r="L74" s="449">
        <v>43088</v>
      </c>
      <c r="M74" s="449">
        <f t="shared" si="22"/>
        <v>43086</v>
      </c>
      <c r="N74" s="449">
        <f t="shared" si="23"/>
        <v>43089</v>
      </c>
    </row>
    <row r="75" spans="1:14" hidden="1" x14ac:dyDescent="0.25">
      <c r="A75" s="441">
        <v>73</v>
      </c>
      <c r="B75" s="7" t="s">
        <v>909</v>
      </c>
      <c r="C75" s="5" t="s">
        <v>228</v>
      </c>
      <c r="D75" s="7" t="s">
        <v>226</v>
      </c>
      <c r="E75" s="447" t="s">
        <v>464</v>
      </c>
      <c r="F75" s="447" t="s">
        <v>62</v>
      </c>
      <c r="G75" s="449">
        <v>43066</v>
      </c>
      <c r="H75" s="449">
        <v>43068</v>
      </c>
      <c r="I75" s="449">
        <f t="shared" si="16"/>
        <v>43065</v>
      </c>
      <c r="J75" s="449">
        <f t="shared" si="21"/>
        <v>43069</v>
      </c>
      <c r="K75" s="449">
        <v>43087</v>
      </c>
      <c r="L75" s="449">
        <v>43088</v>
      </c>
      <c r="M75" s="449">
        <f t="shared" si="22"/>
        <v>43086</v>
      </c>
      <c r="N75" s="449">
        <f t="shared" si="23"/>
        <v>43089</v>
      </c>
    </row>
    <row r="76" spans="1:14" hidden="1" x14ac:dyDescent="0.25">
      <c r="A76" s="441">
        <v>74</v>
      </c>
      <c r="B76" s="7" t="s">
        <v>683</v>
      </c>
      <c r="C76" s="5" t="s">
        <v>220</v>
      </c>
      <c r="D76" s="7" t="s">
        <v>219</v>
      </c>
      <c r="E76" s="447" t="s">
        <v>88</v>
      </c>
      <c r="F76" s="447" t="s">
        <v>62</v>
      </c>
      <c r="G76" s="449">
        <v>43066</v>
      </c>
      <c r="H76" s="449">
        <v>43068</v>
      </c>
      <c r="I76" s="449">
        <f t="shared" si="16"/>
        <v>43065</v>
      </c>
      <c r="J76" s="449">
        <f t="shared" si="21"/>
        <v>43069</v>
      </c>
      <c r="K76" s="449">
        <v>43087</v>
      </c>
      <c r="L76" s="449">
        <v>43088</v>
      </c>
      <c r="M76" s="449">
        <f t="shared" si="22"/>
        <v>43086</v>
      </c>
      <c r="N76" s="449">
        <f t="shared" si="23"/>
        <v>43089</v>
      </c>
    </row>
    <row r="77" spans="1:14" hidden="1" x14ac:dyDescent="0.25">
      <c r="A77" s="441">
        <v>75</v>
      </c>
      <c r="B77" s="7" t="s">
        <v>702</v>
      </c>
      <c r="C77" s="5" t="s">
        <v>214</v>
      </c>
      <c r="D77" s="7" t="s">
        <v>208</v>
      </c>
      <c r="E77" s="447" t="s">
        <v>89</v>
      </c>
      <c r="F77" s="447" t="s">
        <v>62</v>
      </c>
      <c r="G77" s="449">
        <v>43066</v>
      </c>
      <c r="H77" s="449">
        <v>43068</v>
      </c>
      <c r="I77" s="449">
        <f t="shared" si="16"/>
        <v>43065</v>
      </c>
      <c r="J77" s="449">
        <f t="shared" si="21"/>
        <v>43069</v>
      </c>
      <c r="K77" s="449">
        <v>43087</v>
      </c>
      <c r="L77" s="449">
        <v>43088</v>
      </c>
      <c r="M77" s="449">
        <f t="shared" si="22"/>
        <v>43086</v>
      </c>
      <c r="N77" s="449">
        <f t="shared" si="23"/>
        <v>43089</v>
      </c>
    </row>
    <row r="78" spans="1:14" x14ac:dyDescent="0.25">
      <c r="A78" s="441">
        <v>76</v>
      </c>
      <c r="B78" s="7" t="s">
        <v>869</v>
      </c>
      <c r="C78" s="5" t="s">
        <v>227</v>
      </c>
      <c r="D78" s="7" t="s">
        <v>226</v>
      </c>
      <c r="E78" s="447" t="s">
        <v>125</v>
      </c>
      <c r="F78" s="447" t="s">
        <v>62</v>
      </c>
      <c r="G78" s="449">
        <v>43066</v>
      </c>
      <c r="H78" s="449">
        <v>43068</v>
      </c>
      <c r="I78" s="449">
        <f t="shared" si="16"/>
        <v>43065</v>
      </c>
      <c r="J78" s="449">
        <f t="shared" si="21"/>
        <v>43069</v>
      </c>
      <c r="K78" s="449">
        <v>43087</v>
      </c>
      <c r="L78" s="449">
        <v>43088</v>
      </c>
      <c r="M78" s="449">
        <f t="shared" si="22"/>
        <v>43086</v>
      </c>
      <c r="N78" s="449">
        <f t="shared" si="23"/>
        <v>43089</v>
      </c>
    </row>
    <row r="79" spans="1:14" x14ac:dyDescent="0.25">
      <c r="A79" s="441">
        <v>77</v>
      </c>
      <c r="B79" s="7" t="s">
        <v>704</v>
      </c>
      <c r="C79" s="5" t="s">
        <v>463</v>
      </c>
      <c r="D79" s="7" t="s">
        <v>226</v>
      </c>
      <c r="E79" s="447" t="s">
        <v>125</v>
      </c>
      <c r="F79" s="447" t="s">
        <v>57</v>
      </c>
      <c r="G79" s="449">
        <v>43066</v>
      </c>
      <c r="H79" s="449">
        <v>43068</v>
      </c>
      <c r="I79" s="449">
        <f t="shared" si="16"/>
        <v>43065</v>
      </c>
      <c r="J79" s="449">
        <f t="shared" si="21"/>
        <v>43069</v>
      </c>
      <c r="K79" s="449">
        <v>43087</v>
      </c>
      <c r="L79" s="449">
        <v>43088</v>
      </c>
      <c r="M79" s="449">
        <f t="shared" si="22"/>
        <v>43086</v>
      </c>
      <c r="N79" s="449">
        <f t="shared" si="23"/>
        <v>43089</v>
      </c>
    </row>
    <row r="80" spans="1:14" hidden="1" x14ac:dyDescent="0.25">
      <c r="A80" s="441">
        <v>78</v>
      </c>
      <c r="B80" s="7" t="s">
        <v>1122</v>
      </c>
      <c r="C80" s="5" t="s">
        <v>207</v>
      </c>
      <c r="D80" s="7" t="s">
        <v>208</v>
      </c>
      <c r="E80" s="447" t="s">
        <v>101</v>
      </c>
      <c r="F80" s="447" t="s">
        <v>57</v>
      </c>
      <c r="G80" s="449">
        <v>43066</v>
      </c>
      <c r="H80" s="449">
        <v>43068</v>
      </c>
      <c r="I80" s="449">
        <f t="shared" si="16"/>
        <v>43065</v>
      </c>
      <c r="J80" s="449">
        <f t="shared" si="21"/>
        <v>43069</v>
      </c>
      <c r="K80" s="449">
        <v>43087</v>
      </c>
      <c r="L80" s="449">
        <v>43088</v>
      </c>
      <c r="M80" s="449">
        <f t="shared" si="22"/>
        <v>43086</v>
      </c>
      <c r="N80" s="449">
        <f t="shared" si="23"/>
        <v>43089</v>
      </c>
    </row>
    <row r="81" spans="1:14" hidden="1" x14ac:dyDescent="0.25">
      <c r="A81" s="441">
        <v>79</v>
      </c>
      <c r="B81" s="7" t="s">
        <v>1161</v>
      </c>
      <c r="C81" s="5" t="s">
        <v>301</v>
      </c>
      <c r="D81" s="7" t="s">
        <v>281</v>
      </c>
      <c r="E81" s="447" t="s">
        <v>145</v>
      </c>
      <c r="F81" s="447" t="s">
        <v>57</v>
      </c>
      <c r="G81" s="449">
        <v>43073</v>
      </c>
      <c r="H81" s="449">
        <v>43077</v>
      </c>
      <c r="I81" s="449">
        <f>G81-1</f>
        <v>43072</v>
      </c>
      <c r="J81" s="449">
        <f>H81+1</f>
        <v>43078</v>
      </c>
      <c r="K81" s="454"/>
      <c r="L81" s="454"/>
      <c r="M81" s="451"/>
      <c r="N81" s="451"/>
    </row>
    <row r="82" spans="1:14" hidden="1" x14ac:dyDescent="0.25">
      <c r="A82" s="441">
        <v>80</v>
      </c>
      <c r="B82" s="7" t="s">
        <v>648</v>
      </c>
      <c r="C82" s="5" t="s">
        <v>458</v>
      </c>
      <c r="D82" s="7" t="s">
        <v>328</v>
      </c>
      <c r="E82" s="447" t="s">
        <v>185</v>
      </c>
      <c r="F82" s="447" t="s">
        <v>62</v>
      </c>
      <c r="G82" s="449">
        <v>43073</v>
      </c>
      <c r="H82" s="449">
        <v>43077</v>
      </c>
      <c r="I82" s="449">
        <f t="shared" ref="I82:I96" si="24">G82-1</f>
        <v>43072</v>
      </c>
      <c r="J82" s="449">
        <f t="shared" ref="J82:J96" si="25">H82+1</f>
        <v>43078</v>
      </c>
      <c r="K82" s="454"/>
      <c r="L82" s="454"/>
      <c r="M82" s="451"/>
      <c r="N82" s="451"/>
    </row>
    <row r="83" spans="1:14" hidden="1" x14ac:dyDescent="0.25">
      <c r="A83" s="441">
        <v>81</v>
      </c>
      <c r="B83" s="7" t="s">
        <v>1156</v>
      </c>
      <c r="C83" s="5" t="s">
        <v>316</v>
      </c>
      <c r="D83" s="7" t="s">
        <v>317</v>
      </c>
      <c r="E83" s="447" t="s">
        <v>183</v>
      </c>
      <c r="F83" s="447" t="s">
        <v>57</v>
      </c>
      <c r="G83" s="449">
        <v>43073</v>
      </c>
      <c r="H83" s="449">
        <v>43077</v>
      </c>
      <c r="I83" s="449">
        <f t="shared" si="24"/>
        <v>43072</v>
      </c>
      <c r="J83" s="449">
        <f t="shared" si="25"/>
        <v>43078</v>
      </c>
      <c r="K83" s="454"/>
      <c r="L83" s="454"/>
      <c r="M83" s="451"/>
      <c r="N83" s="451"/>
    </row>
    <row r="84" spans="1:14" hidden="1" x14ac:dyDescent="0.25">
      <c r="A84" s="441">
        <v>82</v>
      </c>
      <c r="B84" s="7" t="s">
        <v>1082</v>
      </c>
      <c r="C84" s="5" t="s">
        <v>284</v>
      </c>
      <c r="D84" s="7" t="s">
        <v>285</v>
      </c>
      <c r="E84" s="447" t="s">
        <v>89</v>
      </c>
      <c r="F84" s="447" t="s">
        <v>62</v>
      </c>
      <c r="G84" s="449">
        <v>43073</v>
      </c>
      <c r="H84" s="449">
        <v>43077</v>
      </c>
      <c r="I84" s="449">
        <f t="shared" si="24"/>
        <v>43072</v>
      </c>
      <c r="J84" s="449">
        <f t="shared" si="25"/>
        <v>43078</v>
      </c>
      <c r="K84" s="454"/>
      <c r="L84" s="454"/>
      <c r="M84" s="451"/>
      <c r="N84" s="451"/>
    </row>
    <row r="85" spans="1:14" hidden="1" x14ac:dyDescent="0.25">
      <c r="A85" s="441">
        <v>83</v>
      </c>
      <c r="B85" s="7" t="s">
        <v>787</v>
      </c>
      <c r="C85" s="5" t="s">
        <v>318</v>
      </c>
      <c r="D85" s="7" t="s">
        <v>279</v>
      </c>
      <c r="E85" s="447" t="s">
        <v>183</v>
      </c>
      <c r="F85" s="447" t="s">
        <v>62</v>
      </c>
      <c r="G85" s="449">
        <v>43073</v>
      </c>
      <c r="H85" s="449">
        <v>43077</v>
      </c>
      <c r="I85" s="449">
        <f t="shared" si="24"/>
        <v>43072</v>
      </c>
      <c r="J85" s="449">
        <f t="shared" si="25"/>
        <v>43078</v>
      </c>
      <c r="K85" s="454"/>
      <c r="L85" s="454"/>
      <c r="M85" s="451"/>
      <c r="N85" s="451"/>
    </row>
    <row r="86" spans="1:14" hidden="1" x14ac:dyDescent="0.25">
      <c r="A86" s="441">
        <v>84</v>
      </c>
      <c r="B86" s="7" t="s">
        <v>879</v>
      </c>
      <c r="C86" s="5" t="s">
        <v>314</v>
      </c>
      <c r="D86" s="7" t="s">
        <v>310</v>
      </c>
      <c r="E86" s="447" t="s">
        <v>250</v>
      </c>
      <c r="F86" s="447" t="s">
        <v>62</v>
      </c>
      <c r="G86" s="449">
        <v>43073</v>
      </c>
      <c r="H86" s="449">
        <v>43077</v>
      </c>
      <c r="I86" s="449">
        <f t="shared" si="24"/>
        <v>43072</v>
      </c>
      <c r="J86" s="449">
        <f t="shared" si="25"/>
        <v>43078</v>
      </c>
      <c r="K86" s="454"/>
      <c r="L86" s="454"/>
      <c r="M86" s="451"/>
      <c r="N86" s="451"/>
    </row>
    <row r="87" spans="1:14" hidden="1" x14ac:dyDescent="0.25">
      <c r="A87" s="441">
        <v>85</v>
      </c>
      <c r="B87" s="7" t="s">
        <v>1159</v>
      </c>
      <c r="C87" s="5" t="s">
        <v>311</v>
      </c>
      <c r="D87" s="7" t="s">
        <v>281</v>
      </c>
      <c r="E87" s="447" t="s">
        <v>175</v>
      </c>
      <c r="F87" s="447" t="s">
        <v>57</v>
      </c>
      <c r="G87" s="449">
        <v>43073</v>
      </c>
      <c r="H87" s="449">
        <v>43077</v>
      </c>
      <c r="I87" s="449">
        <f t="shared" si="24"/>
        <v>43072</v>
      </c>
      <c r="J87" s="449">
        <f t="shared" si="25"/>
        <v>43078</v>
      </c>
      <c r="K87" s="454"/>
      <c r="L87" s="454"/>
      <c r="M87" s="451"/>
      <c r="N87" s="451"/>
    </row>
    <row r="88" spans="1:14" hidden="1" x14ac:dyDescent="0.25">
      <c r="A88" s="441">
        <v>86</v>
      </c>
      <c r="B88" s="7" t="s">
        <v>1049</v>
      </c>
      <c r="C88" s="5" t="s">
        <v>276</v>
      </c>
      <c r="D88" s="7" t="s">
        <v>277</v>
      </c>
      <c r="E88" s="447" t="s">
        <v>56</v>
      </c>
      <c r="F88" s="447" t="s">
        <v>57</v>
      </c>
      <c r="G88" s="449">
        <v>43073</v>
      </c>
      <c r="H88" s="449">
        <v>43077</v>
      </c>
      <c r="I88" s="449">
        <f t="shared" si="24"/>
        <v>43072</v>
      </c>
      <c r="J88" s="449">
        <f t="shared" si="25"/>
        <v>43078</v>
      </c>
      <c r="K88" s="454"/>
      <c r="L88" s="454"/>
      <c r="M88" s="451"/>
      <c r="N88" s="451"/>
    </row>
    <row r="89" spans="1:14" hidden="1" x14ac:dyDescent="0.25">
      <c r="A89" s="441">
        <v>87</v>
      </c>
      <c r="B89" s="7" t="s">
        <v>1157</v>
      </c>
      <c r="C89" s="5" t="s">
        <v>308</v>
      </c>
      <c r="D89" s="7" t="s">
        <v>281</v>
      </c>
      <c r="E89" s="447" t="s">
        <v>163</v>
      </c>
      <c r="F89" s="447" t="s">
        <v>57</v>
      </c>
      <c r="G89" s="449">
        <v>43073</v>
      </c>
      <c r="H89" s="449">
        <v>43077</v>
      </c>
      <c r="I89" s="449">
        <f t="shared" si="24"/>
        <v>43072</v>
      </c>
      <c r="J89" s="449">
        <f t="shared" si="25"/>
        <v>43078</v>
      </c>
      <c r="K89" s="454"/>
      <c r="L89" s="454"/>
      <c r="M89" s="451"/>
      <c r="N89" s="451"/>
    </row>
    <row r="90" spans="1:14" x14ac:dyDescent="0.25">
      <c r="A90" s="441">
        <v>88</v>
      </c>
      <c r="B90" s="7" t="s">
        <v>763</v>
      </c>
      <c r="C90" s="5" t="s">
        <v>299</v>
      </c>
      <c r="D90" s="7" t="s">
        <v>300</v>
      </c>
      <c r="E90" s="447" t="s">
        <v>125</v>
      </c>
      <c r="F90" s="447" t="s">
        <v>62</v>
      </c>
      <c r="G90" s="449">
        <v>43073</v>
      </c>
      <c r="H90" s="449">
        <v>43077</v>
      </c>
      <c r="I90" s="449">
        <f t="shared" si="24"/>
        <v>43072</v>
      </c>
      <c r="J90" s="449">
        <f t="shared" si="25"/>
        <v>43078</v>
      </c>
      <c r="K90" s="454"/>
      <c r="L90" s="454"/>
      <c r="M90" s="451"/>
      <c r="N90" s="451"/>
    </row>
    <row r="91" spans="1:14" hidden="1" x14ac:dyDescent="0.25">
      <c r="A91" s="441">
        <v>89</v>
      </c>
      <c r="B91" s="7" t="s">
        <v>1001</v>
      </c>
      <c r="C91" s="5" t="s">
        <v>304</v>
      </c>
      <c r="D91" s="7" t="s">
        <v>305</v>
      </c>
      <c r="E91" s="447" t="s">
        <v>154</v>
      </c>
      <c r="F91" s="447" t="s">
        <v>62</v>
      </c>
      <c r="G91" s="449">
        <v>43073</v>
      </c>
      <c r="H91" s="449">
        <v>43077</v>
      </c>
      <c r="I91" s="449">
        <f t="shared" si="24"/>
        <v>43072</v>
      </c>
      <c r="J91" s="449">
        <f t="shared" si="25"/>
        <v>43078</v>
      </c>
      <c r="K91" s="454"/>
      <c r="L91" s="454"/>
      <c r="M91" s="451"/>
      <c r="N91" s="451"/>
    </row>
    <row r="92" spans="1:14" hidden="1" x14ac:dyDescent="0.25">
      <c r="A92" s="441">
        <v>90</v>
      </c>
      <c r="B92" s="7" t="s">
        <v>911</v>
      </c>
      <c r="C92" s="5" t="s">
        <v>280</v>
      </c>
      <c r="D92" s="7" t="s">
        <v>281</v>
      </c>
      <c r="E92" s="447" t="s">
        <v>82</v>
      </c>
      <c r="F92" s="447" t="s">
        <v>62</v>
      </c>
      <c r="G92" s="449">
        <v>43073</v>
      </c>
      <c r="H92" s="449">
        <v>43077</v>
      </c>
      <c r="I92" s="449">
        <f t="shared" si="24"/>
        <v>43072</v>
      </c>
      <c r="J92" s="449">
        <f t="shared" si="25"/>
        <v>43078</v>
      </c>
      <c r="K92" s="454"/>
      <c r="L92" s="454"/>
      <c r="M92" s="451"/>
      <c r="N92" s="451"/>
    </row>
    <row r="93" spans="1:14" hidden="1" x14ac:dyDescent="0.25">
      <c r="A93" s="441">
        <v>91</v>
      </c>
      <c r="B93" s="7" t="s">
        <v>1162</v>
      </c>
      <c r="C93" s="5" t="s">
        <v>459</v>
      </c>
      <c r="D93" s="7" t="s">
        <v>279</v>
      </c>
      <c r="E93" s="447" t="s">
        <v>82</v>
      </c>
      <c r="F93" s="447" t="s">
        <v>62</v>
      </c>
      <c r="G93" s="449">
        <v>43073</v>
      </c>
      <c r="H93" s="449">
        <v>43077</v>
      </c>
      <c r="I93" s="449">
        <f t="shared" si="24"/>
        <v>43072</v>
      </c>
      <c r="J93" s="449">
        <f t="shared" si="25"/>
        <v>43078</v>
      </c>
      <c r="K93" s="454"/>
      <c r="L93" s="454"/>
      <c r="M93" s="451"/>
      <c r="N93" s="451"/>
    </row>
    <row r="94" spans="1:14" hidden="1" x14ac:dyDescent="0.25">
      <c r="A94" s="441">
        <v>92</v>
      </c>
      <c r="B94" s="7" t="s">
        <v>636</v>
      </c>
      <c r="C94" s="5" t="s">
        <v>291</v>
      </c>
      <c r="D94" s="7" t="s">
        <v>292</v>
      </c>
      <c r="E94" s="447" t="s">
        <v>88</v>
      </c>
      <c r="F94" s="447" t="s">
        <v>62</v>
      </c>
      <c r="G94" s="449">
        <v>43073</v>
      </c>
      <c r="H94" s="449">
        <v>43077</v>
      </c>
      <c r="I94" s="449">
        <f t="shared" si="24"/>
        <v>43072</v>
      </c>
      <c r="J94" s="449">
        <f t="shared" si="25"/>
        <v>43078</v>
      </c>
      <c r="K94" s="454"/>
      <c r="L94" s="454"/>
      <c r="M94" s="451"/>
      <c r="N94" s="451"/>
    </row>
    <row r="95" spans="1:14" hidden="1" x14ac:dyDescent="0.25">
      <c r="A95" s="441">
        <v>93</v>
      </c>
      <c r="B95" s="7" t="s">
        <v>1158</v>
      </c>
      <c r="C95" s="5" t="s">
        <v>309</v>
      </c>
      <c r="D95" s="7" t="s">
        <v>310</v>
      </c>
      <c r="E95" s="447" t="s">
        <v>168</v>
      </c>
      <c r="F95" s="447" t="s">
        <v>62</v>
      </c>
      <c r="G95" s="449">
        <v>43073</v>
      </c>
      <c r="H95" s="449">
        <v>43077</v>
      </c>
      <c r="I95" s="449">
        <f t="shared" si="24"/>
        <v>43072</v>
      </c>
      <c r="J95" s="449">
        <f t="shared" si="25"/>
        <v>43078</v>
      </c>
      <c r="K95" s="454"/>
      <c r="L95" s="454"/>
      <c r="M95" s="451"/>
      <c r="N95" s="451"/>
    </row>
    <row r="96" spans="1:14" hidden="1" x14ac:dyDescent="0.25">
      <c r="A96" s="441">
        <v>94</v>
      </c>
      <c r="B96" s="7" t="s">
        <v>1160</v>
      </c>
      <c r="C96" s="5" t="s">
        <v>312</v>
      </c>
      <c r="D96" s="7" t="s">
        <v>313</v>
      </c>
      <c r="E96" s="447" t="s">
        <v>181</v>
      </c>
      <c r="F96" s="447" t="s">
        <v>57</v>
      </c>
      <c r="G96" s="449">
        <v>43073</v>
      </c>
      <c r="H96" s="449">
        <v>43077</v>
      </c>
      <c r="I96" s="449">
        <f t="shared" si="24"/>
        <v>43072</v>
      </c>
      <c r="J96" s="449">
        <f t="shared" si="25"/>
        <v>43078</v>
      </c>
      <c r="K96" s="454"/>
      <c r="L96" s="454"/>
      <c r="M96" s="451"/>
      <c r="N96" s="451"/>
    </row>
    <row r="97" spans="1:14" hidden="1" x14ac:dyDescent="0.25">
      <c r="A97" s="441">
        <v>95</v>
      </c>
      <c r="B97" s="7" t="s">
        <v>757</v>
      </c>
      <c r="C97" s="5" t="s">
        <v>198</v>
      </c>
      <c r="D97" s="7" t="s">
        <v>199</v>
      </c>
      <c r="E97" s="447" t="s">
        <v>82</v>
      </c>
      <c r="F97" s="447" t="s">
        <v>57</v>
      </c>
      <c r="G97" s="449">
        <v>43066</v>
      </c>
      <c r="H97" s="449">
        <v>43068</v>
      </c>
      <c r="I97" s="449">
        <f>G97-1</f>
        <v>43065</v>
      </c>
      <c r="J97" s="449">
        <f>H97+1</f>
        <v>43069</v>
      </c>
      <c r="K97" s="449">
        <v>43087</v>
      </c>
      <c r="L97" s="449">
        <v>43088</v>
      </c>
      <c r="M97" s="449">
        <f>K97-1</f>
        <v>43086</v>
      </c>
      <c r="N97" s="449">
        <f>L97+1</f>
        <v>43089</v>
      </c>
    </row>
    <row r="98" spans="1:14" hidden="1" x14ac:dyDescent="0.25">
      <c r="A98" s="441">
        <v>96</v>
      </c>
      <c r="B98" s="7" t="s">
        <v>818</v>
      </c>
      <c r="C98" s="5" t="s">
        <v>213</v>
      </c>
      <c r="D98" s="7" t="s">
        <v>209</v>
      </c>
      <c r="E98" s="447" t="s">
        <v>112</v>
      </c>
      <c r="F98" s="447" t="s">
        <v>57</v>
      </c>
      <c r="G98" s="449">
        <v>43089</v>
      </c>
      <c r="H98" s="449">
        <v>43091</v>
      </c>
      <c r="I98" s="449">
        <f>G98-1</f>
        <v>43088</v>
      </c>
      <c r="J98" s="449">
        <f>H98+1</f>
        <v>43092</v>
      </c>
      <c r="K98" s="449">
        <v>43108</v>
      </c>
      <c r="L98" s="449">
        <v>43109</v>
      </c>
      <c r="M98" s="449">
        <f>K98-1</f>
        <v>43107</v>
      </c>
      <c r="N98" s="449">
        <f>L98+1</f>
        <v>43110</v>
      </c>
    </row>
    <row r="99" spans="1:14" hidden="1" x14ac:dyDescent="0.25">
      <c r="A99" s="441">
        <v>97</v>
      </c>
      <c r="B99" s="7">
        <v>19641</v>
      </c>
      <c r="C99" s="5" t="s">
        <v>1180</v>
      </c>
      <c r="D99" s="7" t="s">
        <v>219</v>
      </c>
      <c r="E99" s="447" t="s">
        <v>108</v>
      </c>
      <c r="F99" s="447" t="s">
        <v>62</v>
      </c>
      <c r="G99" s="449">
        <v>43089</v>
      </c>
      <c r="H99" s="449">
        <v>43091</v>
      </c>
      <c r="I99" s="449">
        <f t="shared" ref="I99:I103" si="26">G99-1</f>
        <v>43088</v>
      </c>
      <c r="J99" s="449">
        <f t="shared" ref="J99:J103" si="27">H99+1</f>
        <v>43092</v>
      </c>
      <c r="K99" s="449">
        <v>43108</v>
      </c>
      <c r="L99" s="449">
        <v>43109</v>
      </c>
      <c r="M99" s="449">
        <f t="shared" ref="M99:M103" si="28">K99-1</f>
        <v>43107</v>
      </c>
      <c r="N99" s="449">
        <f t="shared" ref="N99:N103" si="29">L99+1</f>
        <v>43110</v>
      </c>
    </row>
    <row r="100" spans="1:14" hidden="1" x14ac:dyDescent="0.25">
      <c r="A100" s="441">
        <v>98</v>
      </c>
      <c r="B100" s="7" t="s">
        <v>761</v>
      </c>
      <c r="C100" s="5" t="s">
        <v>211</v>
      </c>
      <c r="D100" s="7" t="s">
        <v>209</v>
      </c>
      <c r="E100" s="447" t="s">
        <v>103</v>
      </c>
      <c r="F100" s="447" t="s">
        <v>57</v>
      </c>
      <c r="G100" s="449">
        <v>43089</v>
      </c>
      <c r="H100" s="449">
        <v>43091</v>
      </c>
      <c r="I100" s="449">
        <f t="shared" si="26"/>
        <v>43088</v>
      </c>
      <c r="J100" s="449">
        <f t="shared" si="27"/>
        <v>43092</v>
      </c>
      <c r="K100" s="449">
        <v>43108</v>
      </c>
      <c r="L100" s="449">
        <v>43109</v>
      </c>
      <c r="M100" s="449">
        <f t="shared" si="28"/>
        <v>43107</v>
      </c>
      <c r="N100" s="449">
        <f t="shared" si="29"/>
        <v>43110</v>
      </c>
    </row>
    <row r="101" spans="1:14" hidden="1" x14ac:dyDescent="0.25">
      <c r="A101" s="441">
        <v>99</v>
      </c>
      <c r="B101" s="7" t="s">
        <v>834</v>
      </c>
      <c r="C101" s="5" t="s">
        <v>210</v>
      </c>
      <c r="D101" s="7" t="s">
        <v>209</v>
      </c>
      <c r="E101" s="447" t="s">
        <v>96</v>
      </c>
      <c r="F101" s="447" t="s">
        <v>57</v>
      </c>
      <c r="G101" s="449">
        <v>43089</v>
      </c>
      <c r="H101" s="449">
        <v>43091</v>
      </c>
      <c r="I101" s="449">
        <f t="shared" si="26"/>
        <v>43088</v>
      </c>
      <c r="J101" s="449">
        <f t="shared" si="27"/>
        <v>43092</v>
      </c>
      <c r="K101" s="449">
        <v>43108</v>
      </c>
      <c r="L101" s="449">
        <v>43109</v>
      </c>
      <c r="M101" s="449">
        <f t="shared" si="28"/>
        <v>43107</v>
      </c>
      <c r="N101" s="449">
        <f t="shared" si="29"/>
        <v>43110</v>
      </c>
    </row>
    <row r="102" spans="1:14" hidden="1" x14ac:dyDescent="0.25">
      <c r="A102" s="441">
        <v>100</v>
      </c>
      <c r="B102" s="7" t="s">
        <v>744</v>
      </c>
      <c r="C102" s="5" t="s">
        <v>212</v>
      </c>
      <c r="D102" s="7" t="s">
        <v>209</v>
      </c>
      <c r="E102" s="447" t="s">
        <v>101</v>
      </c>
      <c r="F102" s="447" t="s">
        <v>57</v>
      </c>
      <c r="G102" s="449">
        <v>43089</v>
      </c>
      <c r="H102" s="449">
        <v>43091</v>
      </c>
      <c r="I102" s="449">
        <f t="shared" si="26"/>
        <v>43088</v>
      </c>
      <c r="J102" s="449">
        <f t="shared" si="27"/>
        <v>43092</v>
      </c>
      <c r="K102" s="449">
        <v>43108</v>
      </c>
      <c r="L102" s="449">
        <v>43109</v>
      </c>
      <c r="M102" s="449">
        <f t="shared" si="28"/>
        <v>43107</v>
      </c>
      <c r="N102" s="449">
        <f>L102+1</f>
        <v>43110</v>
      </c>
    </row>
    <row r="103" spans="1:14" hidden="1" x14ac:dyDescent="0.25">
      <c r="A103" s="441">
        <v>101</v>
      </c>
      <c r="B103" s="7">
        <v>28383</v>
      </c>
      <c r="C103" s="5" t="s">
        <v>1327</v>
      </c>
      <c r="D103" s="7" t="s">
        <v>1328</v>
      </c>
      <c r="E103" s="447" t="s">
        <v>1329</v>
      </c>
      <c r="F103" s="447" t="s">
        <v>57</v>
      </c>
      <c r="G103" s="449">
        <v>43089</v>
      </c>
      <c r="H103" s="449">
        <v>43091</v>
      </c>
      <c r="I103" s="449">
        <f t="shared" si="26"/>
        <v>43088</v>
      </c>
      <c r="J103" s="449">
        <f t="shared" si="27"/>
        <v>43092</v>
      </c>
      <c r="K103" s="449">
        <v>43108</v>
      </c>
      <c r="L103" s="449">
        <v>43109</v>
      </c>
      <c r="M103" s="449">
        <f t="shared" si="28"/>
        <v>43107</v>
      </c>
      <c r="N103" s="449">
        <f t="shared" si="29"/>
        <v>43110</v>
      </c>
    </row>
    <row r="104" spans="1:14" hidden="1" x14ac:dyDescent="0.25">
      <c r="A104" s="441">
        <v>102</v>
      </c>
      <c r="B104" s="7" t="s">
        <v>724</v>
      </c>
      <c r="C104" s="5" t="s">
        <v>460</v>
      </c>
      <c r="D104" s="7" t="s">
        <v>204</v>
      </c>
      <c r="E104" s="447" t="s">
        <v>163</v>
      </c>
      <c r="F104" s="447" t="s">
        <v>62</v>
      </c>
      <c r="G104" s="449">
        <v>43066</v>
      </c>
      <c r="H104" s="449">
        <v>43069</v>
      </c>
      <c r="I104" s="449">
        <f>G104-1</f>
        <v>43065</v>
      </c>
      <c r="J104" s="449">
        <f>H104+1</f>
        <v>43070</v>
      </c>
      <c r="K104" s="454"/>
      <c r="L104" s="454"/>
      <c r="M104" s="451"/>
      <c r="N104" s="451"/>
    </row>
    <row r="105" spans="1:14" hidden="1" x14ac:dyDescent="0.25">
      <c r="A105" s="441">
        <v>103</v>
      </c>
      <c r="B105" s="7" t="s">
        <v>860</v>
      </c>
      <c r="C105" s="5" t="s">
        <v>203</v>
      </c>
      <c r="D105" s="7" t="s">
        <v>204</v>
      </c>
      <c r="E105" s="447" t="s">
        <v>82</v>
      </c>
      <c r="F105" s="447" t="s">
        <v>62</v>
      </c>
      <c r="G105" s="449">
        <v>43066</v>
      </c>
      <c r="H105" s="449">
        <v>43069</v>
      </c>
      <c r="I105" s="449">
        <f t="shared" ref="I105:I115" si="30">G105-1</f>
        <v>43065</v>
      </c>
      <c r="J105" s="449">
        <f t="shared" ref="J105:J107" si="31">H105+1</f>
        <v>43070</v>
      </c>
      <c r="K105" s="454"/>
      <c r="L105" s="454"/>
      <c r="M105" s="451"/>
      <c r="N105" s="451"/>
    </row>
    <row r="106" spans="1:14" hidden="1" x14ac:dyDescent="0.25">
      <c r="A106" s="441">
        <v>104</v>
      </c>
      <c r="B106" s="7" t="s">
        <v>1046</v>
      </c>
      <c r="C106" s="5" t="s">
        <v>200</v>
      </c>
      <c r="D106" s="7" t="s">
        <v>201</v>
      </c>
      <c r="E106" s="447" t="s">
        <v>202</v>
      </c>
      <c r="F106" s="447" t="s">
        <v>57</v>
      </c>
      <c r="G106" s="449">
        <v>43066</v>
      </c>
      <c r="H106" s="449">
        <v>43069</v>
      </c>
      <c r="I106" s="449">
        <f t="shared" si="30"/>
        <v>43065</v>
      </c>
      <c r="J106" s="449">
        <f t="shared" si="31"/>
        <v>43070</v>
      </c>
      <c r="K106" s="454"/>
      <c r="L106" s="454"/>
      <c r="M106" s="451"/>
      <c r="N106" s="451"/>
    </row>
    <row r="107" spans="1:14" hidden="1" x14ac:dyDescent="0.25">
      <c r="A107" s="441">
        <v>105</v>
      </c>
      <c r="B107" s="7" t="s">
        <v>687</v>
      </c>
      <c r="C107" s="5" t="s">
        <v>205</v>
      </c>
      <c r="D107" s="7" t="s">
        <v>204</v>
      </c>
      <c r="E107" s="447" t="s">
        <v>206</v>
      </c>
      <c r="F107" s="447" t="s">
        <v>62</v>
      </c>
      <c r="G107" s="449">
        <v>43066</v>
      </c>
      <c r="H107" s="449">
        <v>43069</v>
      </c>
      <c r="I107" s="449">
        <f t="shared" si="30"/>
        <v>43065</v>
      </c>
      <c r="J107" s="449">
        <f t="shared" si="31"/>
        <v>43070</v>
      </c>
      <c r="K107" s="454"/>
      <c r="L107" s="454"/>
      <c r="M107" s="451"/>
      <c r="N107" s="451"/>
    </row>
    <row r="108" spans="1:14" hidden="1" x14ac:dyDescent="0.25">
      <c r="A108" s="441">
        <v>106</v>
      </c>
      <c r="B108" s="7" t="s">
        <v>894</v>
      </c>
      <c r="C108" s="5" t="s">
        <v>252</v>
      </c>
      <c r="D108" s="7" t="s">
        <v>253</v>
      </c>
      <c r="E108" s="447" t="s">
        <v>181</v>
      </c>
      <c r="F108" s="447" t="s">
        <v>62</v>
      </c>
      <c r="G108" s="449">
        <v>43066</v>
      </c>
      <c r="H108" s="449">
        <v>43068</v>
      </c>
      <c r="I108" s="449">
        <f t="shared" si="30"/>
        <v>43065</v>
      </c>
      <c r="J108" s="449">
        <f>H108+1</f>
        <v>43069</v>
      </c>
      <c r="K108" s="449">
        <v>43087</v>
      </c>
      <c r="L108" s="449">
        <v>43088</v>
      </c>
      <c r="M108" s="449">
        <f t="shared" ref="M108:M115" si="32">K108-1</f>
        <v>43086</v>
      </c>
      <c r="N108" s="449">
        <f t="shared" ref="N108:N115" si="33">L108+1</f>
        <v>43089</v>
      </c>
    </row>
    <row r="109" spans="1:14" hidden="1" x14ac:dyDescent="0.25">
      <c r="A109" s="441">
        <v>107</v>
      </c>
      <c r="B109" s="7" t="s">
        <v>863</v>
      </c>
      <c r="C109" s="5" t="s">
        <v>462</v>
      </c>
      <c r="D109" s="7" t="s">
        <v>221</v>
      </c>
      <c r="E109" s="447" t="s">
        <v>88</v>
      </c>
      <c r="F109" s="447" t="s">
        <v>57</v>
      </c>
      <c r="G109" s="449">
        <v>43066</v>
      </c>
      <c r="H109" s="449">
        <v>43068</v>
      </c>
      <c r="I109" s="449">
        <f t="shared" si="30"/>
        <v>43065</v>
      </c>
      <c r="J109" s="449">
        <f t="shared" ref="J109:J115" si="34">H109+1</f>
        <v>43069</v>
      </c>
      <c r="K109" s="449">
        <v>43087</v>
      </c>
      <c r="L109" s="449">
        <v>43088</v>
      </c>
      <c r="M109" s="449">
        <f t="shared" si="32"/>
        <v>43086</v>
      </c>
      <c r="N109" s="449">
        <f t="shared" si="33"/>
        <v>43089</v>
      </c>
    </row>
    <row r="110" spans="1:14" hidden="1" x14ac:dyDescent="0.25">
      <c r="A110" s="441">
        <v>108</v>
      </c>
      <c r="B110" s="7" t="s">
        <v>675</v>
      </c>
      <c r="C110" s="5" t="s">
        <v>461</v>
      </c>
      <c r="D110" s="7" t="s">
        <v>233</v>
      </c>
      <c r="E110" s="447" t="s">
        <v>139</v>
      </c>
      <c r="F110" s="447" t="s">
        <v>62</v>
      </c>
      <c r="G110" s="449">
        <v>43066</v>
      </c>
      <c r="H110" s="449">
        <v>43068</v>
      </c>
      <c r="I110" s="449">
        <f t="shared" si="30"/>
        <v>43065</v>
      </c>
      <c r="J110" s="449">
        <f t="shared" si="34"/>
        <v>43069</v>
      </c>
      <c r="K110" s="449">
        <v>43087</v>
      </c>
      <c r="L110" s="449">
        <v>43088</v>
      </c>
      <c r="M110" s="449">
        <f t="shared" si="32"/>
        <v>43086</v>
      </c>
      <c r="N110" s="449">
        <f t="shared" si="33"/>
        <v>43089</v>
      </c>
    </row>
    <row r="111" spans="1:14" hidden="1" x14ac:dyDescent="0.25">
      <c r="A111" s="441">
        <v>109</v>
      </c>
      <c r="B111" s="7" t="s">
        <v>667</v>
      </c>
      <c r="C111" s="5" t="s">
        <v>224</v>
      </c>
      <c r="D111" s="7" t="s">
        <v>204</v>
      </c>
      <c r="E111" s="447" t="s">
        <v>123</v>
      </c>
      <c r="F111" s="447" t="s">
        <v>62</v>
      </c>
      <c r="G111" s="449">
        <v>43066</v>
      </c>
      <c r="H111" s="449">
        <v>43068</v>
      </c>
      <c r="I111" s="449">
        <f t="shared" si="30"/>
        <v>43065</v>
      </c>
      <c r="J111" s="449">
        <f t="shared" si="34"/>
        <v>43069</v>
      </c>
      <c r="K111" s="449">
        <v>43087</v>
      </c>
      <c r="L111" s="449">
        <v>43088</v>
      </c>
      <c r="M111" s="449">
        <f t="shared" si="32"/>
        <v>43086</v>
      </c>
      <c r="N111" s="449">
        <f t="shared" si="33"/>
        <v>43089</v>
      </c>
    </row>
    <row r="112" spans="1:14" hidden="1" x14ac:dyDescent="0.25">
      <c r="A112" s="441">
        <v>110</v>
      </c>
      <c r="B112" s="7" t="s">
        <v>867</v>
      </c>
      <c r="C112" s="5" t="s">
        <v>231</v>
      </c>
      <c r="D112" s="7" t="s">
        <v>232</v>
      </c>
      <c r="E112" s="447" t="s">
        <v>140</v>
      </c>
      <c r="F112" s="447" t="s">
        <v>57</v>
      </c>
      <c r="G112" s="449">
        <v>43066</v>
      </c>
      <c r="H112" s="449">
        <v>43068</v>
      </c>
      <c r="I112" s="449">
        <f t="shared" si="30"/>
        <v>43065</v>
      </c>
      <c r="J112" s="449">
        <f t="shared" si="34"/>
        <v>43069</v>
      </c>
      <c r="K112" s="449">
        <v>43087</v>
      </c>
      <c r="L112" s="449">
        <v>43088</v>
      </c>
      <c r="M112" s="449">
        <f t="shared" si="32"/>
        <v>43086</v>
      </c>
      <c r="N112" s="449">
        <f t="shared" si="33"/>
        <v>43089</v>
      </c>
    </row>
    <row r="113" spans="1:14" hidden="1" x14ac:dyDescent="0.25">
      <c r="A113" s="441">
        <v>111</v>
      </c>
      <c r="B113" s="7" t="s">
        <v>1104</v>
      </c>
      <c r="C113" s="5" t="s">
        <v>248</v>
      </c>
      <c r="D113" s="7" t="s">
        <v>249</v>
      </c>
      <c r="E113" s="447" t="s">
        <v>250</v>
      </c>
      <c r="F113" s="447" t="s">
        <v>62</v>
      </c>
      <c r="G113" s="449">
        <v>43066</v>
      </c>
      <c r="H113" s="449">
        <v>43068</v>
      </c>
      <c r="I113" s="449">
        <f t="shared" si="30"/>
        <v>43065</v>
      </c>
      <c r="J113" s="449">
        <f t="shared" si="34"/>
        <v>43069</v>
      </c>
      <c r="K113" s="449">
        <v>43087</v>
      </c>
      <c r="L113" s="449">
        <v>43088</v>
      </c>
      <c r="M113" s="449">
        <f t="shared" si="32"/>
        <v>43086</v>
      </c>
      <c r="N113" s="449">
        <f t="shared" si="33"/>
        <v>43089</v>
      </c>
    </row>
    <row r="114" spans="1:14" hidden="1" x14ac:dyDescent="0.25">
      <c r="A114" s="441">
        <v>112</v>
      </c>
      <c r="B114" s="7" t="s">
        <v>634</v>
      </c>
      <c r="C114" s="5" t="s">
        <v>222</v>
      </c>
      <c r="D114" s="7" t="s">
        <v>204</v>
      </c>
      <c r="E114" s="447" t="s">
        <v>118</v>
      </c>
      <c r="F114" s="447" t="s">
        <v>62</v>
      </c>
      <c r="G114" s="449">
        <v>43066</v>
      </c>
      <c r="H114" s="449">
        <v>43068</v>
      </c>
      <c r="I114" s="449">
        <f t="shared" si="30"/>
        <v>43065</v>
      </c>
      <c r="J114" s="449">
        <f t="shared" si="34"/>
        <v>43069</v>
      </c>
      <c r="K114" s="449">
        <v>43087</v>
      </c>
      <c r="L114" s="449">
        <v>43088</v>
      </c>
      <c r="M114" s="449">
        <f t="shared" si="32"/>
        <v>43086</v>
      </c>
      <c r="N114" s="449">
        <f t="shared" si="33"/>
        <v>43089</v>
      </c>
    </row>
    <row r="115" spans="1:14" hidden="1" x14ac:dyDescent="0.25">
      <c r="A115" s="441">
        <v>113</v>
      </c>
      <c r="B115" s="7" t="s">
        <v>681</v>
      </c>
      <c r="C115" s="5" t="s">
        <v>223</v>
      </c>
      <c r="D115" s="7" t="s">
        <v>204</v>
      </c>
      <c r="E115" s="447" t="s">
        <v>88</v>
      </c>
      <c r="F115" s="447" t="s">
        <v>62</v>
      </c>
      <c r="G115" s="449">
        <v>43066</v>
      </c>
      <c r="H115" s="449">
        <v>43068</v>
      </c>
      <c r="I115" s="449">
        <f t="shared" si="30"/>
        <v>43065</v>
      </c>
      <c r="J115" s="449">
        <f t="shared" si="34"/>
        <v>43069</v>
      </c>
      <c r="K115" s="449">
        <v>43087</v>
      </c>
      <c r="L115" s="449">
        <v>43088</v>
      </c>
      <c r="M115" s="449">
        <f t="shared" si="32"/>
        <v>43086</v>
      </c>
      <c r="N115" s="449">
        <f t="shared" si="33"/>
        <v>43089</v>
      </c>
    </row>
    <row r="116" spans="1:14" hidden="1" x14ac:dyDescent="0.25">
      <c r="A116" s="441">
        <v>114</v>
      </c>
      <c r="B116" s="7" t="s">
        <v>1133</v>
      </c>
      <c r="C116" s="7" t="s">
        <v>406</v>
      </c>
      <c r="D116" s="7" t="s">
        <v>106</v>
      </c>
      <c r="E116" s="447" t="s">
        <v>101</v>
      </c>
      <c r="F116" s="447" t="s">
        <v>62</v>
      </c>
      <c r="G116" s="449">
        <v>43080</v>
      </c>
      <c r="H116" s="449">
        <v>43090</v>
      </c>
      <c r="I116" s="449">
        <f>G116-1</f>
        <v>43079</v>
      </c>
      <c r="J116" s="449">
        <f>H116+1</f>
        <v>43091</v>
      </c>
      <c r="K116" s="454"/>
      <c r="L116" s="454"/>
      <c r="M116" s="451"/>
      <c r="N116" s="451"/>
    </row>
    <row r="117" spans="1:14" hidden="1" x14ac:dyDescent="0.25">
      <c r="A117" s="441">
        <v>115</v>
      </c>
      <c r="B117" s="7">
        <v>3943</v>
      </c>
      <c r="C117" s="5" t="s">
        <v>1311</v>
      </c>
      <c r="D117" s="7" t="s">
        <v>1312</v>
      </c>
      <c r="E117" s="447" t="s">
        <v>65</v>
      </c>
      <c r="F117" s="447" t="s">
        <v>62</v>
      </c>
      <c r="G117" s="449">
        <v>43080</v>
      </c>
      <c r="H117" s="449">
        <v>43090</v>
      </c>
      <c r="I117" s="449">
        <f t="shared" ref="I117:I180" si="35">G117-1</f>
        <v>43079</v>
      </c>
      <c r="J117" s="449">
        <f t="shared" ref="J117:J159" si="36">H117+1</f>
        <v>43091</v>
      </c>
      <c r="K117" s="454"/>
      <c r="L117" s="454"/>
      <c r="M117" s="451"/>
      <c r="N117" s="451"/>
    </row>
    <row r="118" spans="1:14" x14ac:dyDescent="0.25">
      <c r="A118" s="441">
        <v>116</v>
      </c>
      <c r="B118" s="7" t="s">
        <v>907</v>
      </c>
      <c r="C118" s="7" t="s">
        <v>124</v>
      </c>
      <c r="D118" s="7" t="s">
        <v>106</v>
      </c>
      <c r="E118" s="447" t="s">
        <v>125</v>
      </c>
      <c r="F118" s="447" t="s">
        <v>62</v>
      </c>
      <c r="G118" s="449">
        <v>43080</v>
      </c>
      <c r="H118" s="449">
        <v>43090</v>
      </c>
      <c r="I118" s="449">
        <f t="shared" si="35"/>
        <v>43079</v>
      </c>
      <c r="J118" s="449">
        <f t="shared" si="36"/>
        <v>43091</v>
      </c>
      <c r="K118" s="454"/>
      <c r="L118" s="454"/>
      <c r="M118" s="451"/>
      <c r="N118" s="451"/>
    </row>
    <row r="119" spans="1:14" hidden="1" x14ac:dyDescent="0.25">
      <c r="A119" s="441">
        <v>117</v>
      </c>
      <c r="B119" s="7" t="s">
        <v>960</v>
      </c>
      <c r="C119" s="5" t="s">
        <v>412</v>
      </c>
      <c r="D119" s="7" t="s">
        <v>76</v>
      </c>
      <c r="E119" s="447" t="s">
        <v>74</v>
      </c>
      <c r="F119" s="447" t="s">
        <v>62</v>
      </c>
      <c r="G119" s="449">
        <v>43080</v>
      </c>
      <c r="H119" s="449">
        <v>43090</v>
      </c>
      <c r="I119" s="449">
        <f t="shared" si="35"/>
        <v>43079</v>
      </c>
      <c r="J119" s="449">
        <f t="shared" si="36"/>
        <v>43091</v>
      </c>
      <c r="K119" s="454"/>
      <c r="L119" s="454"/>
      <c r="M119" s="451"/>
      <c r="N119" s="451"/>
    </row>
    <row r="120" spans="1:14" hidden="1" x14ac:dyDescent="0.25">
      <c r="A120" s="441">
        <v>118</v>
      </c>
      <c r="B120" s="7">
        <v>24132</v>
      </c>
      <c r="C120" s="7" t="s">
        <v>1178</v>
      </c>
      <c r="D120" s="7" t="s">
        <v>172</v>
      </c>
      <c r="E120" s="447" t="s">
        <v>163</v>
      </c>
      <c r="F120" s="447" t="s">
        <v>62</v>
      </c>
      <c r="G120" s="449">
        <v>43080</v>
      </c>
      <c r="H120" s="449">
        <v>43090</v>
      </c>
      <c r="I120" s="449">
        <f t="shared" si="35"/>
        <v>43079</v>
      </c>
      <c r="J120" s="449">
        <f t="shared" si="36"/>
        <v>43091</v>
      </c>
      <c r="K120" s="454"/>
      <c r="L120" s="454"/>
      <c r="M120" s="451"/>
      <c r="N120" s="451"/>
    </row>
    <row r="121" spans="1:14" hidden="1" x14ac:dyDescent="0.25">
      <c r="A121" s="441">
        <v>119</v>
      </c>
      <c r="B121" s="7" t="s">
        <v>1094</v>
      </c>
      <c r="C121" s="7" t="s">
        <v>113</v>
      </c>
      <c r="D121" s="7" t="s">
        <v>59</v>
      </c>
      <c r="E121" s="447" t="s">
        <v>88</v>
      </c>
      <c r="F121" s="447" t="s">
        <v>62</v>
      </c>
      <c r="G121" s="449">
        <v>43080</v>
      </c>
      <c r="H121" s="449">
        <v>43090</v>
      </c>
      <c r="I121" s="449">
        <f t="shared" si="35"/>
        <v>43079</v>
      </c>
      <c r="J121" s="449">
        <f t="shared" si="36"/>
        <v>43091</v>
      </c>
      <c r="K121" s="454"/>
      <c r="L121" s="454"/>
      <c r="M121" s="451"/>
      <c r="N121" s="451"/>
    </row>
    <row r="122" spans="1:14" hidden="1" x14ac:dyDescent="0.25">
      <c r="A122" s="441">
        <v>120</v>
      </c>
      <c r="B122" s="7" t="s">
        <v>785</v>
      </c>
      <c r="C122" s="7" t="s">
        <v>409</v>
      </c>
      <c r="D122" s="7" t="s">
        <v>107</v>
      </c>
      <c r="E122" s="447" t="s">
        <v>108</v>
      </c>
      <c r="F122" s="447" t="s">
        <v>62</v>
      </c>
      <c r="G122" s="449">
        <v>43080</v>
      </c>
      <c r="H122" s="449">
        <v>43090</v>
      </c>
      <c r="I122" s="449">
        <f t="shared" si="35"/>
        <v>43079</v>
      </c>
      <c r="J122" s="449">
        <f t="shared" si="36"/>
        <v>43091</v>
      </c>
      <c r="K122" s="454"/>
      <c r="L122" s="454"/>
      <c r="M122" s="451"/>
      <c r="N122" s="451"/>
    </row>
    <row r="123" spans="1:14" hidden="1" x14ac:dyDescent="0.25">
      <c r="A123" s="441">
        <v>121</v>
      </c>
      <c r="B123" s="7" t="s">
        <v>659</v>
      </c>
      <c r="C123" s="7" t="s">
        <v>169</v>
      </c>
      <c r="D123" s="7" t="s">
        <v>164</v>
      </c>
      <c r="E123" s="447" t="s">
        <v>170</v>
      </c>
      <c r="F123" s="447" t="s">
        <v>62</v>
      </c>
      <c r="G123" s="449">
        <v>43080</v>
      </c>
      <c r="H123" s="449">
        <v>43090</v>
      </c>
      <c r="I123" s="449">
        <f t="shared" si="35"/>
        <v>43079</v>
      </c>
      <c r="J123" s="449">
        <f t="shared" si="36"/>
        <v>43091</v>
      </c>
      <c r="K123" s="454"/>
      <c r="L123" s="454"/>
      <c r="M123" s="451"/>
      <c r="N123" s="451"/>
    </row>
    <row r="124" spans="1:14" hidden="1" x14ac:dyDescent="0.25">
      <c r="A124" s="441">
        <v>122</v>
      </c>
      <c r="B124" s="7" t="s">
        <v>638</v>
      </c>
      <c r="C124" s="7" t="s">
        <v>400</v>
      </c>
      <c r="D124" s="7" t="s">
        <v>162</v>
      </c>
      <c r="E124" s="447" t="s">
        <v>185</v>
      </c>
      <c r="F124" s="447" t="s">
        <v>62</v>
      </c>
      <c r="G124" s="449">
        <v>43080</v>
      </c>
      <c r="H124" s="449">
        <v>43090</v>
      </c>
      <c r="I124" s="449">
        <f t="shared" si="35"/>
        <v>43079</v>
      </c>
      <c r="J124" s="449">
        <f t="shared" si="36"/>
        <v>43091</v>
      </c>
      <c r="K124" s="454"/>
      <c r="L124" s="454"/>
      <c r="M124" s="451"/>
      <c r="N124" s="451"/>
    </row>
    <row r="125" spans="1:14" hidden="1" x14ac:dyDescent="0.25">
      <c r="A125" s="441">
        <v>123</v>
      </c>
      <c r="B125" s="7" t="s">
        <v>768</v>
      </c>
      <c r="C125" s="7" t="s">
        <v>405</v>
      </c>
      <c r="D125" s="7" t="s">
        <v>106</v>
      </c>
      <c r="E125" s="447" t="s">
        <v>142</v>
      </c>
      <c r="F125" s="447" t="s">
        <v>62</v>
      </c>
      <c r="G125" s="449">
        <v>43080</v>
      </c>
      <c r="H125" s="449">
        <v>43090</v>
      </c>
      <c r="I125" s="449">
        <f t="shared" si="35"/>
        <v>43079</v>
      </c>
      <c r="J125" s="449">
        <f t="shared" si="36"/>
        <v>43091</v>
      </c>
      <c r="K125" s="454"/>
      <c r="L125" s="454"/>
      <c r="M125" s="451"/>
      <c r="N125" s="451"/>
    </row>
    <row r="126" spans="1:14" hidden="1" x14ac:dyDescent="0.25">
      <c r="A126" s="441">
        <v>124</v>
      </c>
      <c r="B126" s="7" t="s">
        <v>805</v>
      </c>
      <c r="C126" s="7" t="s">
        <v>401</v>
      </c>
      <c r="D126" s="7" t="s">
        <v>59</v>
      </c>
      <c r="E126" s="447" t="s">
        <v>138</v>
      </c>
      <c r="F126" s="447" t="s">
        <v>62</v>
      </c>
      <c r="G126" s="449">
        <v>43080</v>
      </c>
      <c r="H126" s="449">
        <v>43090</v>
      </c>
      <c r="I126" s="449">
        <f t="shared" si="35"/>
        <v>43079</v>
      </c>
      <c r="J126" s="449">
        <f t="shared" si="36"/>
        <v>43091</v>
      </c>
      <c r="K126" s="454"/>
      <c r="L126" s="454"/>
      <c r="M126" s="451"/>
      <c r="N126" s="451"/>
    </row>
    <row r="127" spans="1:14" hidden="1" x14ac:dyDescent="0.25">
      <c r="A127" s="441">
        <v>125</v>
      </c>
      <c r="B127" s="7" t="s">
        <v>1015</v>
      </c>
      <c r="C127" s="7" t="s">
        <v>407</v>
      </c>
      <c r="D127" s="7" t="s">
        <v>107</v>
      </c>
      <c r="E127" s="447" t="s">
        <v>94</v>
      </c>
      <c r="F127" s="447" t="s">
        <v>62</v>
      </c>
      <c r="G127" s="449">
        <v>43080</v>
      </c>
      <c r="H127" s="449">
        <v>43090</v>
      </c>
      <c r="I127" s="449">
        <f t="shared" si="35"/>
        <v>43079</v>
      </c>
      <c r="J127" s="449">
        <f t="shared" si="36"/>
        <v>43091</v>
      </c>
      <c r="K127" s="454"/>
      <c r="L127" s="454"/>
      <c r="M127" s="451"/>
      <c r="N127" s="451"/>
    </row>
    <row r="128" spans="1:14" hidden="1" x14ac:dyDescent="0.25">
      <c r="A128" s="441">
        <v>126</v>
      </c>
      <c r="B128" s="7" t="s">
        <v>992</v>
      </c>
      <c r="C128" s="7" t="s">
        <v>132</v>
      </c>
      <c r="D128" s="7" t="s">
        <v>75</v>
      </c>
      <c r="E128" s="447" t="s">
        <v>131</v>
      </c>
      <c r="F128" s="447" t="s">
        <v>62</v>
      </c>
      <c r="G128" s="449">
        <v>43080</v>
      </c>
      <c r="H128" s="449">
        <v>43090</v>
      </c>
      <c r="I128" s="449">
        <f t="shared" si="35"/>
        <v>43079</v>
      </c>
      <c r="J128" s="449">
        <f t="shared" si="36"/>
        <v>43091</v>
      </c>
      <c r="K128" s="454"/>
      <c r="L128" s="454"/>
      <c r="M128" s="451"/>
      <c r="N128" s="451"/>
    </row>
    <row r="129" spans="1:14" hidden="1" x14ac:dyDescent="0.25">
      <c r="A129" s="441">
        <v>127</v>
      </c>
      <c r="B129" s="7" t="s">
        <v>692</v>
      </c>
      <c r="C129" s="5" t="s">
        <v>72</v>
      </c>
      <c r="D129" s="7" t="s">
        <v>73</v>
      </c>
      <c r="E129" s="447" t="s">
        <v>74</v>
      </c>
      <c r="F129" s="447" t="s">
        <v>57</v>
      </c>
      <c r="G129" s="449">
        <v>43080</v>
      </c>
      <c r="H129" s="449">
        <v>43090</v>
      </c>
      <c r="I129" s="449">
        <f t="shared" si="35"/>
        <v>43079</v>
      </c>
      <c r="J129" s="449">
        <f t="shared" si="36"/>
        <v>43091</v>
      </c>
      <c r="K129" s="454"/>
      <c r="L129" s="454"/>
      <c r="M129" s="451"/>
      <c r="N129" s="451"/>
    </row>
    <row r="130" spans="1:14" hidden="1" x14ac:dyDescent="0.25">
      <c r="A130" s="441">
        <v>128</v>
      </c>
      <c r="B130" s="7" t="s">
        <v>739</v>
      </c>
      <c r="C130" s="5" t="s">
        <v>411</v>
      </c>
      <c r="D130" s="7" t="s">
        <v>59</v>
      </c>
      <c r="E130" s="447" t="s">
        <v>74</v>
      </c>
      <c r="F130" s="447" t="s">
        <v>62</v>
      </c>
      <c r="G130" s="449">
        <v>43080</v>
      </c>
      <c r="H130" s="449">
        <v>43090</v>
      </c>
      <c r="I130" s="449">
        <f t="shared" si="35"/>
        <v>43079</v>
      </c>
      <c r="J130" s="449">
        <f t="shared" si="36"/>
        <v>43091</v>
      </c>
      <c r="K130" s="454"/>
      <c r="L130" s="454"/>
      <c r="M130" s="451"/>
      <c r="N130" s="451"/>
    </row>
    <row r="131" spans="1:14" hidden="1" x14ac:dyDescent="0.25">
      <c r="A131" s="441">
        <v>129</v>
      </c>
      <c r="B131" s="7" t="s">
        <v>770</v>
      </c>
      <c r="C131" s="5" t="s">
        <v>58</v>
      </c>
      <c r="D131" s="7" t="s">
        <v>59</v>
      </c>
      <c r="E131" s="447" t="s">
        <v>56</v>
      </c>
      <c r="F131" s="447" t="s">
        <v>57</v>
      </c>
      <c r="G131" s="449">
        <v>43080</v>
      </c>
      <c r="H131" s="449">
        <v>43090</v>
      </c>
      <c r="I131" s="449">
        <f t="shared" si="35"/>
        <v>43079</v>
      </c>
      <c r="J131" s="449">
        <f t="shared" si="36"/>
        <v>43091</v>
      </c>
      <c r="K131" s="454"/>
      <c r="L131" s="454"/>
      <c r="M131" s="451"/>
      <c r="N131" s="451"/>
    </row>
    <row r="132" spans="1:14" hidden="1" x14ac:dyDescent="0.25">
      <c r="A132" s="441">
        <v>130</v>
      </c>
      <c r="B132" s="7" t="s">
        <v>903</v>
      </c>
      <c r="C132" s="7" t="s">
        <v>402</v>
      </c>
      <c r="D132" s="7" t="s">
        <v>106</v>
      </c>
      <c r="E132" s="447" t="s">
        <v>140</v>
      </c>
      <c r="F132" s="447" t="s">
        <v>57</v>
      </c>
      <c r="G132" s="449">
        <v>43080</v>
      </c>
      <c r="H132" s="449">
        <v>43090</v>
      </c>
      <c r="I132" s="449">
        <f t="shared" si="35"/>
        <v>43079</v>
      </c>
      <c r="J132" s="449">
        <f t="shared" si="36"/>
        <v>43091</v>
      </c>
      <c r="K132" s="454"/>
      <c r="L132" s="454"/>
      <c r="M132" s="451"/>
      <c r="N132" s="451"/>
    </row>
    <row r="133" spans="1:14" hidden="1" x14ac:dyDescent="0.25">
      <c r="A133" s="441">
        <v>131</v>
      </c>
      <c r="B133" s="7" t="s">
        <v>590</v>
      </c>
      <c r="C133" s="7" t="s">
        <v>80</v>
      </c>
      <c r="D133" s="7" t="s">
        <v>81</v>
      </c>
      <c r="E133" s="447" t="s">
        <v>82</v>
      </c>
      <c r="F133" s="447" t="s">
        <v>57</v>
      </c>
      <c r="G133" s="449">
        <v>43080</v>
      </c>
      <c r="H133" s="449">
        <v>43090</v>
      </c>
      <c r="I133" s="449">
        <f t="shared" si="35"/>
        <v>43079</v>
      </c>
      <c r="J133" s="449">
        <f t="shared" si="36"/>
        <v>43091</v>
      </c>
      <c r="K133" s="454"/>
      <c r="L133" s="454"/>
      <c r="M133" s="451"/>
      <c r="N133" s="451"/>
    </row>
    <row r="134" spans="1:14" hidden="1" x14ac:dyDescent="0.25">
      <c r="A134" s="441">
        <v>132</v>
      </c>
      <c r="B134" s="7" t="s">
        <v>629</v>
      </c>
      <c r="C134" s="5" t="s">
        <v>414</v>
      </c>
      <c r="D134" s="7" t="s">
        <v>59</v>
      </c>
      <c r="E134" s="447" t="s">
        <v>68</v>
      </c>
      <c r="F134" s="447" t="s">
        <v>57</v>
      </c>
      <c r="G134" s="449">
        <v>43080</v>
      </c>
      <c r="H134" s="449">
        <v>43090</v>
      </c>
      <c r="I134" s="449">
        <f t="shared" si="35"/>
        <v>43079</v>
      </c>
      <c r="J134" s="449">
        <f t="shared" si="36"/>
        <v>43091</v>
      </c>
      <c r="K134" s="454"/>
      <c r="L134" s="454"/>
      <c r="M134" s="451"/>
      <c r="N134" s="451"/>
    </row>
    <row r="135" spans="1:14" hidden="1" x14ac:dyDescent="0.25">
      <c r="A135" s="441">
        <v>133</v>
      </c>
      <c r="B135" s="7" t="s">
        <v>1092</v>
      </c>
      <c r="C135" s="7" t="s">
        <v>404</v>
      </c>
      <c r="D135" s="7" t="s">
        <v>75</v>
      </c>
      <c r="E135" s="447" t="s">
        <v>138</v>
      </c>
      <c r="F135" s="447" t="s">
        <v>57</v>
      </c>
      <c r="G135" s="449">
        <v>43080</v>
      </c>
      <c r="H135" s="449">
        <v>43090</v>
      </c>
      <c r="I135" s="449">
        <f t="shared" si="35"/>
        <v>43079</v>
      </c>
      <c r="J135" s="449">
        <f t="shared" si="36"/>
        <v>43091</v>
      </c>
      <c r="K135" s="454"/>
      <c r="L135" s="454"/>
      <c r="M135" s="451"/>
      <c r="N135" s="451"/>
    </row>
    <row r="136" spans="1:14" hidden="1" x14ac:dyDescent="0.25">
      <c r="A136" s="441">
        <v>134</v>
      </c>
      <c r="B136" s="7" t="s">
        <v>875</v>
      </c>
      <c r="C136" s="7" t="s">
        <v>155</v>
      </c>
      <c r="D136" s="7" t="s">
        <v>156</v>
      </c>
      <c r="E136" s="447" t="s">
        <v>154</v>
      </c>
      <c r="F136" s="447" t="s">
        <v>57</v>
      </c>
      <c r="G136" s="449">
        <v>43080</v>
      </c>
      <c r="H136" s="449">
        <v>43090</v>
      </c>
      <c r="I136" s="449">
        <f t="shared" si="35"/>
        <v>43079</v>
      </c>
      <c r="J136" s="449">
        <f t="shared" si="36"/>
        <v>43091</v>
      </c>
      <c r="K136" s="454"/>
      <c r="L136" s="454"/>
      <c r="M136" s="451"/>
      <c r="N136" s="451"/>
    </row>
    <row r="137" spans="1:14" hidden="1" x14ac:dyDescent="0.25">
      <c r="A137" s="441">
        <v>135</v>
      </c>
      <c r="B137" s="7" t="s">
        <v>618</v>
      </c>
      <c r="C137" s="5" t="s">
        <v>70</v>
      </c>
      <c r="D137" s="7" t="s">
        <v>71</v>
      </c>
      <c r="E137" s="447" t="s">
        <v>56</v>
      </c>
      <c r="F137" s="447" t="s">
        <v>62</v>
      </c>
      <c r="G137" s="449">
        <v>43080</v>
      </c>
      <c r="H137" s="449">
        <v>43090</v>
      </c>
      <c r="I137" s="449">
        <f t="shared" si="35"/>
        <v>43079</v>
      </c>
      <c r="J137" s="449">
        <f t="shared" si="36"/>
        <v>43091</v>
      </c>
      <c r="K137" s="454"/>
      <c r="L137" s="454"/>
      <c r="M137" s="451"/>
      <c r="N137" s="451"/>
    </row>
    <row r="138" spans="1:14" hidden="1" x14ac:dyDescent="0.25">
      <c r="A138" s="441">
        <v>136</v>
      </c>
      <c r="B138" s="7" t="s">
        <v>1068</v>
      </c>
      <c r="C138" s="5" t="s">
        <v>415</v>
      </c>
      <c r="D138" s="7" t="s">
        <v>76</v>
      </c>
      <c r="E138" s="447" t="s">
        <v>68</v>
      </c>
      <c r="F138" s="447" t="s">
        <v>62</v>
      </c>
      <c r="G138" s="449">
        <v>43080</v>
      </c>
      <c r="H138" s="449">
        <v>43090</v>
      </c>
      <c r="I138" s="449">
        <f t="shared" si="35"/>
        <v>43079</v>
      </c>
      <c r="J138" s="449">
        <f t="shared" si="36"/>
        <v>43091</v>
      </c>
      <c r="K138" s="454"/>
      <c r="L138" s="454"/>
      <c r="M138" s="451"/>
      <c r="N138" s="451"/>
    </row>
    <row r="139" spans="1:14" hidden="1" x14ac:dyDescent="0.25">
      <c r="A139" s="441">
        <v>137</v>
      </c>
      <c r="B139" s="7" t="s">
        <v>1024</v>
      </c>
      <c r="C139" s="7" t="s">
        <v>166</v>
      </c>
      <c r="D139" s="7" t="s">
        <v>167</v>
      </c>
      <c r="E139" s="447" t="s">
        <v>168</v>
      </c>
      <c r="F139" s="447" t="s">
        <v>62</v>
      </c>
      <c r="G139" s="449">
        <v>43080</v>
      </c>
      <c r="H139" s="449">
        <v>43090</v>
      </c>
      <c r="I139" s="449">
        <f t="shared" si="35"/>
        <v>43079</v>
      </c>
      <c r="J139" s="449">
        <f t="shared" si="36"/>
        <v>43091</v>
      </c>
      <c r="K139" s="454"/>
      <c r="L139" s="454"/>
      <c r="M139" s="451"/>
      <c r="N139" s="451"/>
    </row>
    <row r="140" spans="1:14" hidden="1" x14ac:dyDescent="0.25">
      <c r="A140" s="441">
        <v>138</v>
      </c>
      <c r="B140" s="7" t="s">
        <v>601</v>
      </c>
      <c r="C140" s="5" t="s">
        <v>413</v>
      </c>
      <c r="D140" s="7" t="s">
        <v>76</v>
      </c>
      <c r="E140" s="447" t="s">
        <v>74</v>
      </c>
      <c r="F140" s="447" t="s">
        <v>62</v>
      </c>
      <c r="G140" s="449">
        <v>43080</v>
      </c>
      <c r="H140" s="449">
        <v>43090</v>
      </c>
      <c r="I140" s="449">
        <f t="shared" si="35"/>
        <v>43079</v>
      </c>
      <c r="J140" s="449">
        <f t="shared" si="36"/>
        <v>43091</v>
      </c>
      <c r="K140" s="454"/>
      <c r="L140" s="454"/>
      <c r="M140" s="451"/>
      <c r="N140" s="451"/>
    </row>
    <row r="141" spans="1:14" hidden="1" x14ac:dyDescent="0.25">
      <c r="A141" s="441">
        <v>139</v>
      </c>
      <c r="B141" s="7" t="s">
        <v>966</v>
      </c>
      <c r="C141" s="7" t="s">
        <v>408</v>
      </c>
      <c r="D141" s="7" t="s">
        <v>75</v>
      </c>
      <c r="E141" s="447" t="s">
        <v>96</v>
      </c>
      <c r="F141" s="447" t="s">
        <v>62</v>
      </c>
      <c r="G141" s="449">
        <v>43080</v>
      </c>
      <c r="H141" s="449">
        <v>43090</v>
      </c>
      <c r="I141" s="449">
        <f t="shared" si="35"/>
        <v>43079</v>
      </c>
      <c r="J141" s="449">
        <f t="shared" si="36"/>
        <v>43091</v>
      </c>
      <c r="K141" s="454"/>
      <c r="L141" s="454"/>
      <c r="M141" s="451"/>
      <c r="N141" s="451"/>
    </row>
    <row r="142" spans="1:14" hidden="1" x14ac:dyDescent="0.25">
      <c r="A142" s="441">
        <v>140</v>
      </c>
      <c r="B142" s="7" t="s">
        <v>673</v>
      </c>
      <c r="C142" s="7" t="s">
        <v>129</v>
      </c>
      <c r="D142" s="7" t="s">
        <v>354</v>
      </c>
      <c r="E142" s="447" t="s">
        <v>163</v>
      </c>
      <c r="F142" s="447" t="s">
        <v>62</v>
      </c>
      <c r="G142" s="449">
        <v>43080</v>
      </c>
      <c r="H142" s="449">
        <v>43090</v>
      </c>
      <c r="I142" s="449">
        <f t="shared" si="35"/>
        <v>43079</v>
      </c>
      <c r="J142" s="449">
        <f t="shared" si="36"/>
        <v>43091</v>
      </c>
      <c r="K142" s="454"/>
      <c r="L142" s="454"/>
      <c r="M142" s="451"/>
      <c r="N142" s="451"/>
    </row>
    <row r="143" spans="1:14" hidden="1" x14ac:dyDescent="0.25">
      <c r="A143" s="441">
        <v>141</v>
      </c>
      <c r="B143" s="7" t="s">
        <v>981</v>
      </c>
      <c r="C143" s="5" t="s">
        <v>410</v>
      </c>
      <c r="D143" s="7" t="s">
        <v>75</v>
      </c>
      <c r="E143" s="447" t="s">
        <v>74</v>
      </c>
      <c r="F143" s="447" t="s">
        <v>62</v>
      </c>
      <c r="G143" s="449">
        <v>43080</v>
      </c>
      <c r="H143" s="449">
        <v>43090</v>
      </c>
      <c r="I143" s="449">
        <f t="shared" si="35"/>
        <v>43079</v>
      </c>
      <c r="J143" s="449">
        <f t="shared" si="36"/>
        <v>43091</v>
      </c>
      <c r="K143" s="454"/>
      <c r="L143" s="454"/>
      <c r="M143" s="451"/>
      <c r="N143" s="451"/>
    </row>
    <row r="144" spans="1:14" hidden="1" x14ac:dyDescent="0.25">
      <c r="A144" s="441">
        <v>142</v>
      </c>
      <c r="B144" s="7" t="s">
        <v>623</v>
      </c>
      <c r="C144" s="7" t="s">
        <v>136</v>
      </c>
      <c r="D144" s="7" t="s">
        <v>59</v>
      </c>
      <c r="E144" s="447" t="s">
        <v>137</v>
      </c>
      <c r="F144" s="447" t="s">
        <v>62</v>
      </c>
      <c r="G144" s="449">
        <v>43080</v>
      </c>
      <c r="H144" s="449">
        <v>43090</v>
      </c>
      <c r="I144" s="449">
        <f t="shared" si="35"/>
        <v>43079</v>
      </c>
      <c r="J144" s="449">
        <f t="shared" si="36"/>
        <v>43091</v>
      </c>
      <c r="K144" s="454"/>
      <c r="L144" s="454"/>
      <c r="M144" s="451"/>
      <c r="N144" s="451"/>
    </row>
    <row r="145" spans="1:14" hidden="1" x14ac:dyDescent="0.25">
      <c r="A145" s="441">
        <v>143</v>
      </c>
      <c r="B145" s="7" t="s">
        <v>625</v>
      </c>
      <c r="C145" s="5" t="s">
        <v>437</v>
      </c>
      <c r="D145" s="7" t="s">
        <v>141</v>
      </c>
      <c r="E145" s="447" t="s">
        <v>140</v>
      </c>
      <c r="F145" s="447" t="s">
        <v>62</v>
      </c>
      <c r="G145" s="455">
        <v>43066</v>
      </c>
      <c r="H145" s="455">
        <v>43076</v>
      </c>
      <c r="I145" s="449">
        <f t="shared" si="35"/>
        <v>43065</v>
      </c>
      <c r="J145" s="449">
        <f t="shared" si="36"/>
        <v>43077</v>
      </c>
      <c r="K145" s="455">
        <v>43087</v>
      </c>
      <c r="L145" s="455">
        <v>43089</v>
      </c>
      <c r="M145" s="449">
        <f t="shared" ref="M145:M151" si="37">K145-1</f>
        <v>43086</v>
      </c>
      <c r="N145" s="452">
        <v>43090</v>
      </c>
    </row>
    <row r="146" spans="1:14" hidden="1" x14ac:dyDescent="0.25">
      <c r="A146" s="441">
        <v>144</v>
      </c>
      <c r="B146" s="7" t="s">
        <v>1150</v>
      </c>
      <c r="C146" s="5" t="s">
        <v>116</v>
      </c>
      <c r="D146" s="7" t="s">
        <v>117</v>
      </c>
      <c r="E146" s="447" t="s">
        <v>118</v>
      </c>
      <c r="F146" s="447" t="s">
        <v>57</v>
      </c>
      <c r="G146" s="455">
        <v>43066</v>
      </c>
      <c r="H146" s="455">
        <v>43076</v>
      </c>
      <c r="I146" s="449">
        <f t="shared" si="35"/>
        <v>43065</v>
      </c>
      <c r="J146" s="449">
        <f t="shared" si="36"/>
        <v>43077</v>
      </c>
      <c r="K146" s="455">
        <v>43087</v>
      </c>
      <c r="L146" s="455">
        <v>43089</v>
      </c>
      <c r="M146" s="449">
        <f t="shared" si="37"/>
        <v>43086</v>
      </c>
      <c r="N146" s="452">
        <v>43090</v>
      </c>
    </row>
    <row r="147" spans="1:14" hidden="1" x14ac:dyDescent="0.25">
      <c r="A147" s="441">
        <v>145</v>
      </c>
      <c r="B147" s="7" t="s">
        <v>616</v>
      </c>
      <c r="C147" s="5" t="s">
        <v>435</v>
      </c>
      <c r="D147" s="7" t="s">
        <v>189</v>
      </c>
      <c r="E147" s="447" t="s">
        <v>185</v>
      </c>
      <c r="F147" s="447" t="s">
        <v>57</v>
      </c>
      <c r="G147" s="455">
        <v>43066</v>
      </c>
      <c r="H147" s="455">
        <v>43076</v>
      </c>
      <c r="I147" s="449">
        <f t="shared" si="35"/>
        <v>43065</v>
      </c>
      <c r="J147" s="449">
        <f t="shared" si="36"/>
        <v>43077</v>
      </c>
      <c r="K147" s="455">
        <v>43087</v>
      </c>
      <c r="L147" s="455">
        <v>43091</v>
      </c>
      <c r="M147" s="449">
        <f t="shared" si="37"/>
        <v>43086</v>
      </c>
      <c r="N147" s="452">
        <v>43092</v>
      </c>
    </row>
    <row r="148" spans="1:14" hidden="1" x14ac:dyDescent="0.25">
      <c r="A148" s="441">
        <v>146</v>
      </c>
      <c r="B148" s="7" t="s">
        <v>777</v>
      </c>
      <c r="C148" s="5" t="s">
        <v>152</v>
      </c>
      <c r="D148" s="7" t="s">
        <v>153</v>
      </c>
      <c r="E148" s="447" t="s">
        <v>154</v>
      </c>
      <c r="F148" s="447" t="s">
        <v>57</v>
      </c>
      <c r="G148" s="455">
        <v>43066</v>
      </c>
      <c r="H148" s="455">
        <v>43076</v>
      </c>
      <c r="I148" s="449">
        <f t="shared" si="35"/>
        <v>43065</v>
      </c>
      <c r="J148" s="449">
        <f t="shared" si="36"/>
        <v>43077</v>
      </c>
      <c r="K148" s="455">
        <v>43087</v>
      </c>
      <c r="L148" s="455">
        <v>43089</v>
      </c>
      <c r="M148" s="449">
        <f t="shared" si="37"/>
        <v>43086</v>
      </c>
      <c r="N148" s="452">
        <v>43090</v>
      </c>
    </row>
    <row r="149" spans="1:14" hidden="1" x14ac:dyDescent="0.25">
      <c r="A149" s="441">
        <v>147</v>
      </c>
      <c r="B149" s="7">
        <v>8639</v>
      </c>
      <c r="C149" s="5" t="s">
        <v>1183</v>
      </c>
      <c r="D149" s="7" t="s">
        <v>426</v>
      </c>
      <c r="E149" s="447" t="s">
        <v>1184</v>
      </c>
      <c r="F149" s="447" t="s">
        <v>57</v>
      </c>
      <c r="G149" s="455">
        <v>43066</v>
      </c>
      <c r="H149" s="455">
        <v>43076</v>
      </c>
      <c r="I149" s="449">
        <f t="shared" si="35"/>
        <v>43065</v>
      </c>
      <c r="J149" s="449">
        <f t="shared" si="36"/>
        <v>43077</v>
      </c>
      <c r="K149" s="455">
        <v>43087</v>
      </c>
      <c r="L149" s="455">
        <v>43089</v>
      </c>
      <c r="M149" s="449">
        <f t="shared" si="37"/>
        <v>43086</v>
      </c>
      <c r="N149" s="452">
        <v>43090</v>
      </c>
    </row>
    <row r="150" spans="1:14" hidden="1" x14ac:dyDescent="0.25">
      <c r="A150" s="441">
        <v>148</v>
      </c>
      <c r="B150" s="7" t="s">
        <v>755</v>
      </c>
      <c r="C150" s="5" t="s">
        <v>438</v>
      </c>
      <c r="D150" s="7" t="s">
        <v>100</v>
      </c>
      <c r="E150" s="447" t="s">
        <v>138</v>
      </c>
      <c r="F150" s="447" t="s">
        <v>62</v>
      </c>
      <c r="G150" s="455">
        <v>43066</v>
      </c>
      <c r="H150" s="455">
        <v>43076</v>
      </c>
      <c r="I150" s="449">
        <f t="shared" si="35"/>
        <v>43065</v>
      </c>
      <c r="J150" s="449">
        <f t="shared" si="36"/>
        <v>43077</v>
      </c>
      <c r="K150" s="455">
        <v>43087</v>
      </c>
      <c r="L150" s="455">
        <v>43089</v>
      </c>
      <c r="M150" s="449">
        <f t="shared" si="37"/>
        <v>43086</v>
      </c>
      <c r="N150" s="452">
        <v>43090</v>
      </c>
    </row>
    <row r="151" spans="1:14" hidden="1" x14ac:dyDescent="0.25">
      <c r="A151" s="441">
        <v>149</v>
      </c>
      <c r="B151" s="7" t="s">
        <v>627</v>
      </c>
      <c r="C151" s="7" t="s">
        <v>161</v>
      </c>
      <c r="D151" s="7" t="s">
        <v>162</v>
      </c>
      <c r="E151" s="447" t="s">
        <v>163</v>
      </c>
      <c r="F151" s="447" t="s">
        <v>57</v>
      </c>
      <c r="G151" s="455">
        <v>43066</v>
      </c>
      <c r="H151" s="455">
        <v>43076</v>
      </c>
      <c r="I151" s="449">
        <f t="shared" si="35"/>
        <v>43065</v>
      </c>
      <c r="J151" s="449">
        <f t="shared" si="36"/>
        <v>43077</v>
      </c>
      <c r="K151" s="455">
        <v>43087</v>
      </c>
      <c r="L151" s="449">
        <v>43089</v>
      </c>
      <c r="M151" s="449">
        <f t="shared" si="37"/>
        <v>43086</v>
      </c>
      <c r="N151" s="449">
        <f>L151+1</f>
        <v>43090</v>
      </c>
    </row>
    <row r="152" spans="1:14" hidden="1" x14ac:dyDescent="0.25">
      <c r="A152" s="441">
        <v>150</v>
      </c>
      <c r="B152" s="7" t="s">
        <v>595</v>
      </c>
      <c r="C152" s="5" t="s">
        <v>54</v>
      </c>
      <c r="D152" s="7" t="s">
        <v>55</v>
      </c>
      <c r="E152" s="447" t="s">
        <v>56</v>
      </c>
      <c r="F152" s="447" t="s">
        <v>57</v>
      </c>
      <c r="G152" s="455">
        <v>43066</v>
      </c>
      <c r="H152" s="455">
        <v>43091</v>
      </c>
      <c r="I152" s="449">
        <f t="shared" si="35"/>
        <v>43065</v>
      </c>
      <c r="J152" s="449">
        <f t="shared" si="36"/>
        <v>43092</v>
      </c>
      <c r="K152" s="454"/>
      <c r="L152" s="454"/>
      <c r="M152" s="451"/>
      <c r="N152" s="451"/>
    </row>
    <row r="153" spans="1:14" hidden="1" x14ac:dyDescent="0.25">
      <c r="A153" s="441">
        <v>151</v>
      </c>
      <c r="B153" s="7" t="s">
        <v>836</v>
      </c>
      <c r="C153" s="5" t="s">
        <v>119</v>
      </c>
      <c r="D153" s="7" t="s">
        <v>120</v>
      </c>
      <c r="E153" s="447" t="s">
        <v>121</v>
      </c>
      <c r="F153" s="447" t="s">
        <v>62</v>
      </c>
      <c r="G153" s="455">
        <v>43066</v>
      </c>
      <c r="H153" s="449">
        <v>43077</v>
      </c>
      <c r="I153" s="449">
        <f t="shared" si="35"/>
        <v>43065</v>
      </c>
      <c r="J153" s="449">
        <f t="shared" si="36"/>
        <v>43078</v>
      </c>
      <c r="K153" s="449">
        <v>43089</v>
      </c>
      <c r="L153" s="449">
        <v>43091</v>
      </c>
      <c r="M153" s="449">
        <f>K153-1</f>
        <v>43088</v>
      </c>
      <c r="N153" s="449">
        <f t="shared" ref="N153" si="38">L153+1</f>
        <v>43092</v>
      </c>
    </row>
    <row r="154" spans="1:14" hidden="1" x14ac:dyDescent="0.25">
      <c r="A154" s="441">
        <v>152</v>
      </c>
      <c r="B154" s="7" t="s">
        <v>790</v>
      </c>
      <c r="C154" s="5" t="s">
        <v>448</v>
      </c>
      <c r="D154" s="7" t="s">
        <v>59</v>
      </c>
      <c r="E154" s="447" t="s">
        <v>185</v>
      </c>
      <c r="F154" s="447" t="s">
        <v>62</v>
      </c>
      <c r="G154" s="455">
        <v>43066</v>
      </c>
      <c r="H154" s="449">
        <v>43077</v>
      </c>
      <c r="I154" s="449">
        <f t="shared" si="35"/>
        <v>43065</v>
      </c>
      <c r="J154" s="449">
        <f t="shared" si="36"/>
        <v>43078</v>
      </c>
      <c r="K154" s="454"/>
      <c r="L154" s="454"/>
      <c r="M154" s="451"/>
      <c r="N154" s="451"/>
    </row>
    <row r="155" spans="1:14" hidden="1" x14ac:dyDescent="0.25">
      <c r="A155" s="441">
        <v>153</v>
      </c>
      <c r="B155" s="7" t="s">
        <v>1064</v>
      </c>
      <c r="C155" s="5" t="s">
        <v>449</v>
      </c>
      <c r="D155" s="7" t="s">
        <v>128</v>
      </c>
      <c r="E155" s="447" t="s">
        <v>181</v>
      </c>
      <c r="F155" s="447" t="s">
        <v>57</v>
      </c>
      <c r="G155" s="455">
        <v>43066</v>
      </c>
      <c r="H155" s="449">
        <v>43077</v>
      </c>
      <c r="I155" s="449">
        <f t="shared" si="35"/>
        <v>43065</v>
      </c>
      <c r="J155" s="449">
        <f t="shared" si="36"/>
        <v>43078</v>
      </c>
      <c r="K155" s="449">
        <v>43089</v>
      </c>
      <c r="L155" s="449">
        <v>43091</v>
      </c>
      <c r="M155" s="449">
        <f t="shared" ref="M155:M161" si="39">K155-1</f>
        <v>43088</v>
      </c>
      <c r="N155" s="449">
        <f t="shared" ref="N155:N161" si="40">L155+1</f>
        <v>43092</v>
      </c>
    </row>
    <row r="156" spans="1:14" hidden="1" x14ac:dyDescent="0.25">
      <c r="A156" s="441">
        <v>154</v>
      </c>
      <c r="B156" s="7" t="s">
        <v>1152</v>
      </c>
      <c r="C156" s="5" t="s">
        <v>114</v>
      </c>
      <c r="D156" s="7" t="s">
        <v>115</v>
      </c>
      <c r="E156" s="447" t="s">
        <v>88</v>
      </c>
      <c r="F156" s="447" t="s">
        <v>62</v>
      </c>
      <c r="G156" s="455">
        <v>43066</v>
      </c>
      <c r="H156" s="449">
        <v>43077</v>
      </c>
      <c r="I156" s="449">
        <f t="shared" si="35"/>
        <v>43065</v>
      </c>
      <c r="J156" s="449">
        <f t="shared" si="36"/>
        <v>43078</v>
      </c>
      <c r="K156" s="449">
        <v>43089</v>
      </c>
      <c r="L156" s="449">
        <v>43091</v>
      </c>
      <c r="M156" s="449">
        <f t="shared" si="39"/>
        <v>43088</v>
      </c>
      <c r="N156" s="449">
        <f t="shared" si="40"/>
        <v>43092</v>
      </c>
    </row>
    <row r="157" spans="1:14" hidden="1" x14ac:dyDescent="0.25">
      <c r="A157" s="441">
        <v>155</v>
      </c>
      <c r="B157" s="7" t="s">
        <v>810</v>
      </c>
      <c r="C157" s="7" t="s">
        <v>403</v>
      </c>
      <c r="D157" s="7" t="s">
        <v>59</v>
      </c>
      <c r="E157" s="447" t="s">
        <v>140</v>
      </c>
      <c r="F157" s="447" t="s">
        <v>62</v>
      </c>
      <c r="G157" s="455">
        <v>43066</v>
      </c>
      <c r="H157" s="449">
        <v>43077</v>
      </c>
      <c r="I157" s="449">
        <f t="shared" si="35"/>
        <v>43065</v>
      </c>
      <c r="J157" s="449">
        <f t="shared" si="36"/>
        <v>43078</v>
      </c>
      <c r="K157" s="449">
        <v>43089</v>
      </c>
      <c r="L157" s="449">
        <v>43091</v>
      </c>
      <c r="M157" s="449">
        <f t="shared" si="39"/>
        <v>43088</v>
      </c>
      <c r="N157" s="449">
        <f t="shared" si="40"/>
        <v>43092</v>
      </c>
    </row>
    <row r="158" spans="1:14" hidden="1" x14ac:dyDescent="0.25">
      <c r="A158" s="441">
        <v>156</v>
      </c>
      <c r="B158" s="7" t="s">
        <v>926</v>
      </c>
      <c r="C158" s="5" t="s">
        <v>143</v>
      </c>
      <c r="D158" s="7" t="s">
        <v>144</v>
      </c>
      <c r="E158" s="447" t="s">
        <v>145</v>
      </c>
      <c r="F158" s="447" t="s">
        <v>62</v>
      </c>
      <c r="G158" s="455">
        <v>43066</v>
      </c>
      <c r="H158" s="449">
        <v>43077</v>
      </c>
      <c r="I158" s="449">
        <f t="shared" si="35"/>
        <v>43065</v>
      </c>
      <c r="J158" s="449">
        <f t="shared" si="36"/>
        <v>43078</v>
      </c>
      <c r="K158" s="449">
        <v>43089</v>
      </c>
      <c r="L158" s="449">
        <v>43091</v>
      </c>
      <c r="M158" s="449">
        <f t="shared" si="39"/>
        <v>43088</v>
      </c>
      <c r="N158" s="449">
        <f t="shared" si="40"/>
        <v>43092</v>
      </c>
    </row>
    <row r="159" spans="1:14" hidden="1" x14ac:dyDescent="0.25">
      <c r="A159" s="441">
        <v>157</v>
      </c>
      <c r="B159" s="7" t="s">
        <v>664</v>
      </c>
      <c r="C159" s="5" t="s">
        <v>85</v>
      </c>
      <c r="D159" s="7" t="s">
        <v>76</v>
      </c>
      <c r="E159" s="447" t="s">
        <v>82</v>
      </c>
      <c r="F159" s="447" t="s">
        <v>62</v>
      </c>
      <c r="G159" s="455">
        <v>43066</v>
      </c>
      <c r="H159" s="449">
        <v>43077</v>
      </c>
      <c r="I159" s="449">
        <f t="shared" si="35"/>
        <v>43065</v>
      </c>
      <c r="J159" s="449">
        <f t="shared" si="36"/>
        <v>43078</v>
      </c>
      <c r="K159" s="449">
        <v>43089</v>
      </c>
      <c r="L159" s="449">
        <v>43091</v>
      </c>
      <c r="M159" s="449">
        <f t="shared" si="39"/>
        <v>43088</v>
      </c>
      <c r="N159" s="449">
        <f t="shared" si="40"/>
        <v>43092</v>
      </c>
    </row>
    <row r="160" spans="1:14" hidden="1" x14ac:dyDescent="0.25">
      <c r="A160" s="441">
        <v>158</v>
      </c>
      <c r="B160" s="7" t="s">
        <v>914</v>
      </c>
      <c r="C160" s="5" t="s">
        <v>147</v>
      </c>
      <c r="D160" s="7" t="s">
        <v>144</v>
      </c>
      <c r="E160" s="447" t="s">
        <v>145</v>
      </c>
      <c r="F160" s="447" t="s">
        <v>57</v>
      </c>
      <c r="G160" s="455">
        <v>43066</v>
      </c>
      <c r="H160" s="449">
        <v>43077</v>
      </c>
      <c r="I160" s="449">
        <f t="shared" si="35"/>
        <v>43065</v>
      </c>
      <c r="J160" s="456">
        <f t="shared" ref="J160:J161" si="41">H160+1</f>
        <v>43078</v>
      </c>
      <c r="K160" s="449">
        <v>43089</v>
      </c>
      <c r="L160" s="449">
        <v>43091</v>
      </c>
      <c r="M160" s="449">
        <f t="shared" si="39"/>
        <v>43088</v>
      </c>
      <c r="N160" s="449">
        <f t="shared" si="40"/>
        <v>43092</v>
      </c>
    </row>
    <row r="161" spans="1:14" hidden="1" x14ac:dyDescent="0.25">
      <c r="A161" s="441">
        <v>159</v>
      </c>
      <c r="B161" s="7" t="s">
        <v>820</v>
      </c>
      <c r="C161" s="5" t="s">
        <v>122</v>
      </c>
      <c r="D161" s="7" t="s">
        <v>120</v>
      </c>
      <c r="E161" s="447" t="s">
        <v>123</v>
      </c>
      <c r="F161" s="447" t="s">
        <v>57</v>
      </c>
      <c r="G161" s="455">
        <v>43066</v>
      </c>
      <c r="H161" s="449">
        <v>43077</v>
      </c>
      <c r="I161" s="449">
        <f t="shared" si="35"/>
        <v>43065</v>
      </c>
      <c r="J161" s="456">
        <f t="shared" si="41"/>
        <v>43078</v>
      </c>
      <c r="K161" s="449">
        <v>43089</v>
      </c>
      <c r="L161" s="449">
        <v>43091</v>
      </c>
      <c r="M161" s="449">
        <f t="shared" si="39"/>
        <v>43088</v>
      </c>
      <c r="N161" s="449">
        <f t="shared" si="40"/>
        <v>43092</v>
      </c>
    </row>
    <row r="162" spans="1:14" hidden="1" x14ac:dyDescent="0.25">
      <c r="A162" s="441">
        <v>160</v>
      </c>
      <c r="B162" s="7" t="s">
        <v>1153</v>
      </c>
      <c r="C162" s="5" t="s">
        <v>547</v>
      </c>
      <c r="D162" s="7" t="s">
        <v>548</v>
      </c>
      <c r="E162" s="447" t="s">
        <v>56</v>
      </c>
      <c r="F162" s="447" t="s">
        <v>62</v>
      </c>
      <c r="G162" s="449">
        <v>43108</v>
      </c>
      <c r="H162" s="449">
        <v>43110</v>
      </c>
      <c r="I162" s="449">
        <f t="shared" si="35"/>
        <v>43107</v>
      </c>
      <c r="J162" s="449">
        <f>H162+1</f>
        <v>43111</v>
      </c>
      <c r="K162" s="454"/>
      <c r="L162" s="454"/>
      <c r="M162" s="451"/>
      <c r="N162" s="451"/>
    </row>
    <row r="163" spans="1:14" hidden="1" x14ac:dyDescent="0.25">
      <c r="A163" s="441">
        <v>161</v>
      </c>
      <c r="B163" s="7" t="s">
        <v>1148</v>
      </c>
      <c r="C163" s="7" t="s">
        <v>427</v>
      </c>
      <c r="D163" s="7" t="s">
        <v>159</v>
      </c>
      <c r="E163" s="447" t="s">
        <v>88</v>
      </c>
      <c r="F163" s="447" t="s">
        <v>62</v>
      </c>
      <c r="G163" s="455">
        <v>43066</v>
      </c>
      <c r="H163" s="449">
        <v>43077</v>
      </c>
      <c r="I163" s="449">
        <f t="shared" si="35"/>
        <v>43065</v>
      </c>
      <c r="J163" s="456">
        <f t="shared" ref="J163:J166" si="42">H163+1</f>
        <v>43078</v>
      </c>
      <c r="K163" s="454"/>
      <c r="L163" s="454"/>
      <c r="M163" s="451"/>
      <c r="N163" s="451"/>
    </row>
    <row r="164" spans="1:14" hidden="1" x14ac:dyDescent="0.25">
      <c r="A164" s="441">
        <v>162</v>
      </c>
      <c r="B164" s="7" t="s">
        <v>828</v>
      </c>
      <c r="C164" s="7" t="s">
        <v>174</v>
      </c>
      <c r="D164" s="7" t="s">
        <v>172</v>
      </c>
      <c r="E164" s="447" t="s">
        <v>175</v>
      </c>
      <c r="F164" s="447" t="s">
        <v>62</v>
      </c>
      <c r="G164" s="455">
        <v>43066</v>
      </c>
      <c r="H164" s="449">
        <v>43077</v>
      </c>
      <c r="I164" s="449">
        <f t="shared" si="35"/>
        <v>43065</v>
      </c>
      <c r="J164" s="456">
        <f t="shared" si="42"/>
        <v>43078</v>
      </c>
      <c r="K164" s="454"/>
      <c r="L164" s="454"/>
      <c r="M164" s="451"/>
      <c r="N164" s="451"/>
    </row>
    <row r="165" spans="1:14" hidden="1" x14ac:dyDescent="0.25">
      <c r="A165" s="441">
        <v>163</v>
      </c>
      <c r="B165" s="7">
        <v>3591</v>
      </c>
      <c r="C165" s="7" t="s">
        <v>1174</v>
      </c>
      <c r="D165" s="7" t="s">
        <v>1175</v>
      </c>
      <c r="E165" s="447" t="s">
        <v>65</v>
      </c>
      <c r="F165" s="447" t="s">
        <v>62</v>
      </c>
      <c r="G165" s="449">
        <v>43080</v>
      </c>
      <c r="H165" s="449">
        <v>43089</v>
      </c>
      <c r="I165" s="449">
        <f t="shared" si="35"/>
        <v>43079</v>
      </c>
      <c r="J165" s="449">
        <f t="shared" si="42"/>
        <v>43090</v>
      </c>
      <c r="K165" s="454"/>
      <c r="L165" s="454"/>
      <c r="M165" s="451"/>
      <c r="N165" s="451"/>
    </row>
    <row r="166" spans="1:14" hidden="1" x14ac:dyDescent="0.25">
      <c r="A166" s="441">
        <v>164</v>
      </c>
      <c r="B166" s="7" t="s">
        <v>715</v>
      </c>
      <c r="C166" s="7" t="s">
        <v>102</v>
      </c>
      <c r="D166" s="7" t="s">
        <v>100</v>
      </c>
      <c r="E166" s="447" t="s">
        <v>103</v>
      </c>
      <c r="F166" s="447" t="s">
        <v>62</v>
      </c>
      <c r="G166" s="449">
        <v>43080</v>
      </c>
      <c r="H166" s="449">
        <v>43089</v>
      </c>
      <c r="I166" s="449">
        <f t="shared" si="35"/>
        <v>43079</v>
      </c>
      <c r="J166" s="449">
        <f t="shared" si="42"/>
        <v>43090</v>
      </c>
      <c r="K166" s="454"/>
      <c r="L166" s="454"/>
      <c r="M166" s="451"/>
      <c r="N166" s="451"/>
    </row>
    <row r="167" spans="1:14" hidden="1" x14ac:dyDescent="0.25">
      <c r="A167" s="441">
        <v>165</v>
      </c>
      <c r="B167" s="7" t="s">
        <v>884</v>
      </c>
      <c r="C167" s="7" t="s">
        <v>416</v>
      </c>
      <c r="D167" s="7" t="s">
        <v>190</v>
      </c>
      <c r="E167" s="447" t="s">
        <v>185</v>
      </c>
      <c r="F167" s="447" t="s">
        <v>62</v>
      </c>
      <c r="G167" s="455">
        <v>43066</v>
      </c>
      <c r="H167" s="449">
        <v>43077</v>
      </c>
      <c r="I167" s="449">
        <f t="shared" si="35"/>
        <v>43065</v>
      </c>
      <c r="J167" s="456">
        <f t="shared" ref="J167:J173" si="43">H167+1</f>
        <v>43078</v>
      </c>
      <c r="K167" s="454"/>
      <c r="L167" s="454"/>
      <c r="M167" s="451"/>
      <c r="N167" s="451"/>
    </row>
    <row r="168" spans="1:14" hidden="1" x14ac:dyDescent="0.25">
      <c r="A168" s="441">
        <v>166</v>
      </c>
      <c r="B168" s="7" t="s">
        <v>1003</v>
      </c>
      <c r="C168" s="7" t="s">
        <v>418</v>
      </c>
      <c r="D168" s="7" t="s">
        <v>180</v>
      </c>
      <c r="E168" s="447" t="s">
        <v>181</v>
      </c>
      <c r="F168" s="447" t="s">
        <v>62</v>
      </c>
      <c r="G168" s="455">
        <v>43066</v>
      </c>
      <c r="H168" s="449">
        <v>43077</v>
      </c>
      <c r="I168" s="449">
        <f t="shared" si="35"/>
        <v>43065</v>
      </c>
      <c r="J168" s="456">
        <f t="shared" si="43"/>
        <v>43078</v>
      </c>
      <c r="K168" s="454"/>
      <c r="L168" s="454"/>
      <c r="M168" s="451"/>
      <c r="N168" s="451"/>
    </row>
    <row r="169" spans="1:14" hidden="1" x14ac:dyDescent="0.25">
      <c r="A169" s="441">
        <v>167</v>
      </c>
      <c r="B169" s="7" t="s">
        <v>1060</v>
      </c>
      <c r="C169" s="7" t="s">
        <v>92</v>
      </c>
      <c r="D169" s="7" t="s">
        <v>93</v>
      </c>
      <c r="E169" s="447" t="s">
        <v>94</v>
      </c>
      <c r="F169" s="447" t="s">
        <v>62</v>
      </c>
      <c r="G169" s="449">
        <v>43080</v>
      </c>
      <c r="H169" s="449">
        <v>43089</v>
      </c>
      <c r="I169" s="449">
        <f t="shared" si="35"/>
        <v>43079</v>
      </c>
      <c r="J169" s="449">
        <f t="shared" si="43"/>
        <v>43090</v>
      </c>
      <c r="K169" s="454"/>
      <c r="L169" s="454"/>
      <c r="M169" s="451"/>
      <c r="N169" s="451"/>
    </row>
    <row r="170" spans="1:14" hidden="1" x14ac:dyDescent="0.25">
      <c r="A170" s="441">
        <v>168</v>
      </c>
      <c r="B170" s="7" t="s">
        <v>873</v>
      </c>
      <c r="C170" s="7" t="s">
        <v>421</v>
      </c>
      <c r="D170" s="7" t="s">
        <v>98</v>
      </c>
      <c r="E170" s="447" t="s">
        <v>138</v>
      </c>
      <c r="F170" s="447" t="s">
        <v>62</v>
      </c>
      <c r="G170" s="455">
        <v>43066</v>
      </c>
      <c r="H170" s="449">
        <v>43077</v>
      </c>
      <c r="I170" s="449">
        <f t="shared" si="35"/>
        <v>43065</v>
      </c>
      <c r="J170" s="456">
        <f t="shared" si="43"/>
        <v>43078</v>
      </c>
      <c r="K170" s="454"/>
      <c r="L170" s="454"/>
      <c r="M170" s="451"/>
      <c r="N170" s="451"/>
    </row>
    <row r="171" spans="1:14" hidden="1" x14ac:dyDescent="0.25">
      <c r="A171" s="441">
        <v>169</v>
      </c>
      <c r="B171" s="7" t="s">
        <v>936</v>
      </c>
      <c r="C171" s="7" t="s">
        <v>422</v>
      </c>
      <c r="D171" s="7" t="s">
        <v>98</v>
      </c>
      <c r="E171" s="447" t="s">
        <v>139</v>
      </c>
      <c r="F171" s="447" t="s">
        <v>62</v>
      </c>
      <c r="G171" s="455">
        <v>43066</v>
      </c>
      <c r="H171" s="449">
        <v>43077</v>
      </c>
      <c r="I171" s="449">
        <f t="shared" si="35"/>
        <v>43065</v>
      </c>
      <c r="J171" s="456">
        <f t="shared" si="43"/>
        <v>43078</v>
      </c>
      <c r="K171" s="454"/>
      <c r="L171" s="454"/>
      <c r="M171" s="451"/>
      <c r="N171" s="451"/>
    </row>
    <row r="172" spans="1:14" hidden="1" x14ac:dyDescent="0.25">
      <c r="A172" s="441">
        <v>170</v>
      </c>
      <c r="B172" s="7" t="s">
        <v>612</v>
      </c>
      <c r="C172" s="7" t="s">
        <v>423</v>
      </c>
      <c r="D172" s="7" t="s">
        <v>98</v>
      </c>
      <c r="E172" s="447" t="s">
        <v>140</v>
      </c>
      <c r="F172" s="447" t="s">
        <v>62</v>
      </c>
      <c r="G172" s="455">
        <v>43066</v>
      </c>
      <c r="H172" s="449">
        <v>43077</v>
      </c>
      <c r="I172" s="449">
        <f t="shared" si="35"/>
        <v>43065</v>
      </c>
      <c r="J172" s="456">
        <f t="shared" si="43"/>
        <v>43078</v>
      </c>
      <c r="K172" s="454"/>
      <c r="L172" s="454"/>
      <c r="M172" s="451"/>
      <c r="N172" s="451"/>
    </row>
    <row r="173" spans="1:14" hidden="1" x14ac:dyDescent="0.25">
      <c r="A173" s="441">
        <v>171</v>
      </c>
      <c r="B173" s="7" t="s">
        <v>920</v>
      </c>
      <c r="C173" s="7" t="s">
        <v>420</v>
      </c>
      <c r="D173" s="7" t="s">
        <v>78</v>
      </c>
      <c r="E173" s="447" t="s">
        <v>137</v>
      </c>
      <c r="F173" s="447" t="s">
        <v>62</v>
      </c>
      <c r="G173" s="455">
        <v>43066</v>
      </c>
      <c r="H173" s="449">
        <v>43077</v>
      </c>
      <c r="I173" s="449">
        <f t="shared" si="35"/>
        <v>43065</v>
      </c>
      <c r="J173" s="456">
        <f t="shared" si="43"/>
        <v>43078</v>
      </c>
      <c r="K173" s="454"/>
      <c r="L173" s="454"/>
      <c r="M173" s="451"/>
      <c r="N173" s="451"/>
    </row>
    <row r="174" spans="1:14" hidden="1" x14ac:dyDescent="0.25">
      <c r="A174" s="441">
        <v>172</v>
      </c>
      <c r="B174" s="7" t="s">
        <v>971</v>
      </c>
      <c r="C174" s="7" t="s">
        <v>430</v>
      </c>
      <c r="D174" s="7" t="s">
        <v>78</v>
      </c>
      <c r="E174" s="447" t="s">
        <v>74</v>
      </c>
      <c r="F174" s="447" t="s">
        <v>62</v>
      </c>
      <c r="G174" s="449">
        <v>43080</v>
      </c>
      <c r="H174" s="449">
        <v>43089</v>
      </c>
      <c r="I174" s="449">
        <f t="shared" si="35"/>
        <v>43079</v>
      </c>
      <c r="J174" s="449">
        <f>H174+1</f>
        <v>43090</v>
      </c>
      <c r="K174" s="454"/>
      <c r="L174" s="454"/>
      <c r="M174" s="451"/>
      <c r="N174" s="451"/>
    </row>
    <row r="175" spans="1:14" hidden="1" x14ac:dyDescent="0.25">
      <c r="A175" s="441">
        <v>173</v>
      </c>
      <c r="B175" s="7">
        <v>10512</v>
      </c>
      <c r="C175" s="7" t="s">
        <v>1182</v>
      </c>
      <c r="D175" s="7" t="s">
        <v>79</v>
      </c>
      <c r="E175" s="447" t="s">
        <v>137</v>
      </c>
      <c r="F175" s="447" t="s">
        <v>62</v>
      </c>
      <c r="G175" s="455">
        <v>43066</v>
      </c>
      <c r="H175" s="449">
        <v>43077</v>
      </c>
      <c r="I175" s="449">
        <f t="shared" si="35"/>
        <v>43065</v>
      </c>
      <c r="J175" s="456">
        <f t="shared" ref="J175:J177" si="44">H175+1</f>
        <v>43078</v>
      </c>
      <c r="K175" s="454"/>
      <c r="L175" s="454"/>
      <c r="M175" s="451"/>
      <c r="N175" s="451"/>
    </row>
    <row r="176" spans="1:14" hidden="1" x14ac:dyDescent="0.25">
      <c r="A176" s="441">
        <v>174</v>
      </c>
      <c r="B176" s="7" t="s">
        <v>1145</v>
      </c>
      <c r="C176" s="7" t="s">
        <v>417</v>
      </c>
      <c r="D176" s="7" t="s">
        <v>159</v>
      </c>
      <c r="E176" s="447" t="s">
        <v>154</v>
      </c>
      <c r="F176" s="447" t="s">
        <v>62</v>
      </c>
      <c r="G176" s="455">
        <v>43066</v>
      </c>
      <c r="H176" s="449">
        <v>43077</v>
      </c>
      <c r="I176" s="449">
        <f t="shared" si="35"/>
        <v>43065</v>
      </c>
      <c r="J176" s="456">
        <f t="shared" si="44"/>
        <v>43078</v>
      </c>
      <c r="K176" s="454"/>
      <c r="L176" s="454"/>
      <c r="M176" s="451"/>
      <c r="N176" s="451"/>
    </row>
    <row r="177" spans="1:14" hidden="1" x14ac:dyDescent="0.25">
      <c r="A177" s="441">
        <v>175</v>
      </c>
      <c r="B177" s="7" t="s">
        <v>1149</v>
      </c>
      <c r="C177" s="5" t="s">
        <v>436</v>
      </c>
      <c r="D177" s="7" t="s">
        <v>91</v>
      </c>
      <c r="E177" s="447" t="s">
        <v>140</v>
      </c>
      <c r="F177" s="447" t="s">
        <v>62</v>
      </c>
      <c r="G177" s="455">
        <v>43066</v>
      </c>
      <c r="H177" s="449">
        <v>43077</v>
      </c>
      <c r="I177" s="449">
        <f t="shared" si="35"/>
        <v>43065</v>
      </c>
      <c r="J177" s="456">
        <f t="shared" si="44"/>
        <v>43078</v>
      </c>
      <c r="K177" s="454"/>
      <c r="L177" s="454"/>
      <c r="M177" s="451"/>
      <c r="N177" s="451"/>
    </row>
    <row r="178" spans="1:14" hidden="1" x14ac:dyDescent="0.25">
      <c r="A178" s="441">
        <v>176</v>
      </c>
      <c r="B178" s="7" t="s">
        <v>851</v>
      </c>
      <c r="C178" s="7" t="s">
        <v>104</v>
      </c>
      <c r="D178" s="7" t="s">
        <v>100</v>
      </c>
      <c r="E178" s="447" t="s">
        <v>94</v>
      </c>
      <c r="F178" s="447" t="s">
        <v>62</v>
      </c>
      <c r="G178" s="449">
        <v>43080</v>
      </c>
      <c r="H178" s="449">
        <v>43089</v>
      </c>
      <c r="I178" s="449">
        <f t="shared" si="35"/>
        <v>43079</v>
      </c>
      <c r="J178" s="449">
        <f>H178+1</f>
        <v>43090</v>
      </c>
      <c r="K178" s="454"/>
      <c r="L178" s="454"/>
      <c r="M178" s="451"/>
      <c r="N178" s="451"/>
    </row>
    <row r="179" spans="1:14" x14ac:dyDescent="0.25">
      <c r="A179" s="441">
        <v>177</v>
      </c>
      <c r="B179" s="7" t="s">
        <v>698</v>
      </c>
      <c r="C179" s="7" t="s">
        <v>126</v>
      </c>
      <c r="D179" s="7" t="s">
        <v>98</v>
      </c>
      <c r="E179" s="447" t="s">
        <v>125</v>
      </c>
      <c r="F179" s="447" t="s">
        <v>62</v>
      </c>
      <c r="G179" s="455">
        <v>43066</v>
      </c>
      <c r="H179" s="449">
        <v>43077</v>
      </c>
      <c r="I179" s="449">
        <f t="shared" si="35"/>
        <v>43065</v>
      </c>
      <c r="J179" s="456">
        <f t="shared" ref="J179:J182" si="45">H179+1</f>
        <v>43078</v>
      </c>
      <c r="K179" s="454"/>
      <c r="L179" s="454"/>
      <c r="M179" s="451"/>
      <c r="N179" s="451"/>
    </row>
    <row r="180" spans="1:14" hidden="1" x14ac:dyDescent="0.25">
      <c r="A180" s="441">
        <v>178</v>
      </c>
      <c r="B180" s="7" t="s">
        <v>934</v>
      </c>
      <c r="C180" s="7" t="s">
        <v>105</v>
      </c>
      <c r="D180" s="7" t="s">
        <v>78</v>
      </c>
      <c r="E180" s="447" t="s">
        <v>96</v>
      </c>
      <c r="F180" s="447" t="s">
        <v>62</v>
      </c>
      <c r="G180" s="449">
        <v>43080</v>
      </c>
      <c r="H180" s="449">
        <v>43089</v>
      </c>
      <c r="I180" s="449">
        <f t="shared" si="35"/>
        <v>43079</v>
      </c>
      <c r="J180" s="449">
        <f t="shared" si="45"/>
        <v>43090</v>
      </c>
      <c r="K180" s="454"/>
      <c r="L180" s="454"/>
      <c r="M180" s="451"/>
      <c r="N180" s="451"/>
    </row>
    <row r="181" spans="1:14" hidden="1" x14ac:dyDescent="0.25">
      <c r="A181" s="441">
        <v>179</v>
      </c>
      <c r="B181" s="7" t="s">
        <v>968</v>
      </c>
      <c r="C181" s="7" t="s">
        <v>431</v>
      </c>
      <c r="D181" s="7" t="s">
        <v>77</v>
      </c>
      <c r="E181" s="447" t="s">
        <v>74</v>
      </c>
      <c r="F181" s="447" t="s">
        <v>62</v>
      </c>
      <c r="G181" s="449">
        <v>43080</v>
      </c>
      <c r="H181" s="449">
        <v>43089</v>
      </c>
      <c r="I181" s="449">
        <f t="shared" ref="I181:I221" si="46">G181-1</f>
        <v>43079</v>
      </c>
      <c r="J181" s="449">
        <f t="shared" si="45"/>
        <v>43090</v>
      </c>
      <c r="K181" s="454"/>
      <c r="L181" s="454"/>
      <c r="M181" s="451"/>
      <c r="N181" s="451"/>
    </row>
    <row r="182" spans="1:14" hidden="1" x14ac:dyDescent="0.25">
      <c r="A182" s="441">
        <v>180</v>
      </c>
      <c r="B182" s="7" t="s">
        <v>974</v>
      </c>
      <c r="C182" s="7" t="s">
        <v>434</v>
      </c>
      <c r="D182" s="7" t="s">
        <v>79</v>
      </c>
      <c r="E182" s="447" t="s">
        <v>68</v>
      </c>
      <c r="F182" s="447" t="s">
        <v>62</v>
      </c>
      <c r="G182" s="449">
        <v>43080</v>
      </c>
      <c r="H182" s="449">
        <v>43089</v>
      </c>
      <c r="I182" s="449">
        <f t="shared" si="46"/>
        <v>43079</v>
      </c>
      <c r="J182" s="449">
        <f t="shared" si="45"/>
        <v>43090</v>
      </c>
      <c r="K182" s="454"/>
      <c r="L182" s="454"/>
      <c r="M182" s="451"/>
      <c r="N182" s="451"/>
    </row>
    <row r="183" spans="1:14" hidden="1" x14ac:dyDescent="0.25">
      <c r="A183" s="441">
        <v>181</v>
      </c>
      <c r="B183" s="7" t="s">
        <v>990</v>
      </c>
      <c r="C183" s="7" t="s">
        <v>187</v>
      </c>
      <c r="D183" s="7" t="s">
        <v>78</v>
      </c>
      <c r="E183" s="447" t="s">
        <v>185</v>
      </c>
      <c r="F183" s="447" t="s">
        <v>62</v>
      </c>
      <c r="G183" s="449">
        <v>43066</v>
      </c>
      <c r="H183" s="449">
        <v>43077</v>
      </c>
      <c r="I183" s="449">
        <f t="shared" si="46"/>
        <v>43065</v>
      </c>
      <c r="J183" s="456">
        <f t="shared" ref="J183:J185" si="47">H183+1</f>
        <v>43078</v>
      </c>
      <c r="K183" s="454"/>
      <c r="L183" s="454"/>
      <c r="M183" s="451"/>
      <c r="N183" s="451"/>
    </row>
    <row r="184" spans="1:14" hidden="1" x14ac:dyDescent="0.25">
      <c r="A184" s="441">
        <v>182</v>
      </c>
      <c r="B184" s="7" t="s">
        <v>924</v>
      </c>
      <c r="C184" s="7" t="s">
        <v>97</v>
      </c>
      <c r="D184" s="7" t="s">
        <v>98</v>
      </c>
      <c r="E184" s="447" t="s">
        <v>89</v>
      </c>
      <c r="F184" s="447" t="s">
        <v>62</v>
      </c>
      <c r="G184" s="449">
        <v>43080</v>
      </c>
      <c r="H184" s="449">
        <v>43089</v>
      </c>
      <c r="I184" s="449">
        <f t="shared" si="46"/>
        <v>43079</v>
      </c>
      <c r="J184" s="449">
        <f t="shared" si="47"/>
        <v>43090</v>
      </c>
      <c r="K184" s="454"/>
      <c r="L184" s="454"/>
      <c r="M184" s="451"/>
      <c r="N184" s="451"/>
    </row>
    <row r="185" spans="1:14" hidden="1" x14ac:dyDescent="0.25">
      <c r="A185" s="441">
        <v>183</v>
      </c>
      <c r="B185" s="7" t="s">
        <v>1113</v>
      </c>
      <c r="C185" s="7" t="s">
        <v>95</v>
      </c>
      <c r="D185" s="7" t="s">
        <v>91</v>
      </c>
      <c r="E185" s="447" t="s">
        <v>96</v>
      </c>
      <c r="F185" s="447" t="s">
        <v>62</v>
      </c>
      <c r="G185" s="449">
        <v>43080</v>
      </c>
      <c r="H185" s="449">
        <v>43089</v>
      </c>
      <c r="I185" s="449">
        <f t="shared" si="46"/>
        <v>43079</v>
      </c>
      <c r="J185" s="449">
        <f t="shared" si="47"/>
        <v>43090</v>
      </c>
      <c r="K185" s="454"/>
      <c r="L185" s="454"/>
      <c r="M185" s="451"/>
      <c r="N185" s="451"/>
    </row>
    <row r="186" spans="1:14" hidden="1" x14ac:dyDescent="0.25">
      <c r="A186" s="441">
        <v>184</v>
      </c>
      <c r="B186" s="7" t="s">
        <v>830</v>
      </c>
      <c r="C186" s="7" t="s">
        <v>178</v>
      </c>
      <c r="D186" s="7" t="s">
        <v>172</v>
      </c>
      <c r="E186" s="447" t="s">
        <v>179</v>
      </c>
      <c r="F186" s="447" t="s">
        <v>62</v>
      </c>
      <c r="G186" s="449">
        <v>43066</v>
      </c>
      <c r="H186" s="449">
        <v>43077</v>
      </c>
      <c r="I186" s="449">
        <f t="shared" si="46"/>
        <v>43065</v>
      </c>
      <c r="J186" s="456">
        <f t="shared" ref="J186:J187" si="48">H186+1</f>
        <v>43078</v>
      </c>
      <c r="K186" s="454"/>
      <c r="L186" s="454"/>
      <c r="M186" s="451"/>
      <c r="N186" s="451"/>
    </row>
    <row r="187" spans="1:14" hidden="1" x14ac:dyDescent="0.25">
      <c r="A187" s="441">
        <v>185</v>
      </c>
      <c r="B187" s="7" t="s">
        <v>700</v>
      </c>
      <c r="C187" s="7" t="s">
        <v>66</v>
      </c>
      <c r="D187" s="7" t="s">
        <v>67</v>
      </c>
      <c r="E187" s="447" t="s">
        <v>68</v>
      </c>
      <c r="F187" s="447" t="s">
        <v>62</v>
      </c>
      <c r="G187" s="449">
        <v>43080</v>
      </c>
      <c r="H187" s="449">
        <v>43089</v>
      </c>
      <c r="I187" s="449">
        <f t="shared" si="46"/>
        <v>43079</v>
      </c>
      <c r="J187" s="449">
        <f t="shared" si="48"/>
        <v>43090</v>
      </c>
      <c r="K187" s="454"/>
      <c r="L187" s="454"/>
      <c r="M187" s="451"/>
      <c r="N187" s="451"/>
    </row>
    <row r="188" spans="1:14" hidden="1" x14ac:dyDescent="0.25">
      <c r="A188" s="441">
        <v>186</v>
      </c>
      <c r="B188" s="7">
        <v>9019</v>
      </c>
      <c r="C188" s="7" t="s">
        <v>1181</v>
      </c>
      <c r="D188" s="7" t="s">
        <v>61</v>
      </c>
      <c r="E188" s="447" t="s">
        <v>185</v>
      </c>
      <c r="F188" s="447" t="s">
        <v>57</v>
      </c>
      <c r="G188" s="449">
        <v>43066</v>
      </c>
      <c r="H188" s="449">
        <v>43077</v>
      </c>
      <c r="I188" s="449">
        <f t="shared" si="46"/>
        <v>43065</v>
      </c>
      <c r="J188" s="456">
        <f t="shared" ref="J188:J190" si="49">H188+1</f>
        <v>43078</v>
      </c>
      <c r="K188" s="454"/>
      <c r="L188" s="454"/>
      <c r="M188" s="451"/>
      <c r="N188" s="451"/>
    </row>
    <row r="189" spans="1:14" hidden="1" x14ac:dyDescent="0.25">
      <c r="A189" s="441">
        <v>187</v>
      </c>
      <c r="B189" s="7">
        <v>8824</v>
      </c>
      <c r="C189" s="7" t="s">
        <v>1317</v>
      </c>
      <c r="D189" s="7" t="s">
        <v>61</v>
      </c>
      <c r="E189" s="447" t="s">
        <v>89</v>
      </c>
      <c r="F189" s="447" t="s">
        <v>62</v>
      </c>
      <c r="G189" s="449">
        <v>43080</v>
      </c>
      <c r="H189" s="449">
        <v>43089</v>
      </c>
      <c r="I189" s="449">
        <f t="shared" si="46"/>
        <v>43079</v>
      </c>
      <c r="J189" s="449">
        <f t="shared" si="49"/>
        <v>43090</v>
      </c>
      <c r="K189" s="454"/>
      <c r="L189" s="454"/>
      <c r="M189" s="451"/>
      <c r="N189" s="451"/>
    </row>
    <row r="190" spans="1:14" hidden="1" x14ac:dyDescent="0.25">
      <c r="A190" s="441">
        <v>188</v>
      </c>
      <c r="B190" s="7" t="s">
        <v>792</v>
      </c>
      <c r="C190" s="7" t="s">
        <v>86</v>
      </c>
      <c r="D190" s="7" t="s">
        <v>87</v>
      </c>
      <c r="E190" s="447" t="s">
        <v>82</v>
      </c>
      <c r="F190" s="447" t="s">
        <v>62</v>
      </c>
      <c r="G190" s="449">
        <v>43080</v>
      </c>
      <c r="H190" s="449">
        <v>43089</v>
      </c>
      <c r="I190" s="449">
        <f t="shared" si="46"/>
        <v>43079</v>
      </c>
      <c r="J190" s="449">
        <f t="shared" si="49"/>
        <v>43090</v>
      </c>
      <c r="K190" s="454"/>
      <c r="L190" s="454"/>
      <c r="M190" s="451"/>
      <c r="N190" s="451"/>
    </row>
    <row r="191" spans="1:14" hidden="1" x14ac:dyDescent="0.25">
      <c r="A191" s="441">
        <v>189</v>
      </c>
      <c r="B191" s="7" t="s">
        <v>690</v>
      </c>
      <c r="C191" s="7" t="s">
        <v>134</v>
      </c>
      <c r="D191" s="7" t="s">
        <v>135</v>
      </c>
      <c r="E191" s="447" t="s">
        <v>131</v>
      </c>
      <c r="F191" s="447" t="s">
        <v>62</v>
      </c>
      <c r="G191" s="449">
        <v>43066</v>
      </c>
      <c r="H191" s="449">
        <v>43077</v>
      </c>
      <c r="I191" s="449">
        <f t="shared" si="46"/>
        <v>43065</v>
      </c>
      <c r="J191" s="456">
        <f t="shared" ref="J191:J194" si="50">H191+1</f>
        <v>43078</v>
      </c>
      <c r="K191" s="454"/>
      <c r="L191" s="454"/>
      <c r="M191" s="451"/>
      <c r="N191" s="451"/>
    </row>
    <row r="192" spans="1:14" hidden="1" x14ac:dyDescent="0.25">
      <c r="A192" s="441">
        <v>190</v>
      </c>
      <c r="B192" s="7" t="s">
        <v>753</v>
      </c>
      <c r="C192" s="7" t="s">
        <v>90</v>
      </c>
      <c r="D192" s="7" t="s">
        <v>91</v>
      </c>
      <c r="E192" s="447" t="s">
        <v>89</v>
      </c>
      <c r="F192" s="447" t="s">
        <v>62</v>
      </c>
      <c r="G192" s="449">
        <v>43080</v>
      </c>
      <c r="H192" s="449">
        <v>43089</v>
      </c>
      <c r="I192" s="449">
        <f t="shared" si="46"/>
        <v>43079</v>
      </c>
      <c r="J192" s="449">
        <f t="shared" si="50"/>
        <v>43090</v>
      </c>
      <c r="K192" s="454"/>
      <c r="L192" s="454"/>
      <c r="M192" s="451"/>
      <c r="N192" s="451"/>
    </row>
    <row r="193" spans="1:14" hidden="1" x14ac:dyDescent="0.25">
      <c r="A193" s="441">
        <v>191</v>
      </c>
      <c r="B193" s="7" t="s">
        <v>642</v>
      </c>
      <c r="C193" s="7" t="s">
        <v>60</v>
      </c>
      <c r="D193" s="7" t="s">
        <v>61</v>
      </c>
      <c r="E193" s="447" t="s">
        <v>56</v>
      </c>
      <c r="F193" s="447" t="s">
        <v>62</v>
      </c>
      <c r="G193" s="449">
        <v>43080</v>
      </c>
      <c r="H193" s="449">
        <v>43089</v>
      </c>
      <c r="I193" s="449">
        <f t="shared" si="46"/>
        <v>43079</v>
      </c>
      <c r="J193" s="449">
        <f t="shared" si="50"/>
        <v>43090</v>
      </c>
      <c r="K193" s="454"/>
      <c r="L193" s="454"/>
      <c r="M193" s="451"/>
      <c r="N193" s="451"/>
    </row>
    <row r="194" spans="1:14" hidden="1" x14ac:dyDescent="0.25">
      <c r="A194" s="441">
        <v>192</v>
      </c>
      <c r="B194" s="7" t="s">
        <v>730</v>
      </c>
      <c r="C194" s="7" t="s">
        <v>63</v>
      </c>
      <c r="D194" s="7" t="s">
        <v>64</v>
      </c>
      <c r="E194" s="447" t="s">
        <v>65</v>
      </c>
      <c r="F194" s="447" t="s">
        <v>62</v>
      </c>
      <c r="G194" s="449">
        <v>43080</v>
      </c>
      <c r="H194" s="449">
        <v>43089</v>
      </c>
      <c r="I194" s="449">
        <f t="shared" si="46"/>
        <v>43079</v>
      </c>
      <c r="J194" s="449">
        <f t="shared" si="50"/>
        <v>43090</v>
      </c>
      <c r="K194" s="454"/>
      <c r="L194" s="454"/>
      <c r="M194" s="451"/>
      <c r="N194" s="451"/>
    </row>
    <row r="195" spans="1:14" hidden="1" x14ac:dyDescent="0.25">
      <c r="A195" s="441">
        <v>193</v>
      </c>
      <c r="B195" s="7">
        <v>23645</v>
      </c>
      <c r="C195" s="7" t="s">
        <v>1318</v>
      </c>
      <c r="D195" s="7" t="s">
        <v>1319</v>
      </c>
      <c r="E195" s="447" t="s">
        <v>1184</v>
      </c>
      <c r="F195" s="447" t="s">
        <v>62</v>
      </c>
      <c r="G195" s="449">
        <v>43066</v>
      </c>
      <c r="H195" s="449">
        <v>43077</v>
      </c>
      <c r="I195" s="449">
        <f t="shared" si="46"/>
        <v>43065</v>
      </c>
      <c r="J195" s="456">
        <f t="shared" ref="J195:J198" si="51">H195+1</f>
        <v>43078</v>
      </c>
      <c r="K195" s="454"/>
      <c r="L195" s="454"/>
      <c r="M195" s="451"/>
      <c r="N195" s="451"/>
    </row>
    <row r="196" spans="1:14" hidden="1" x14ac:dyDescent="0.25">
      <c r="A196" s="441">
        <v>194</v>
      </c>
      <c r="B196" s="7" t="s">
        <v>955</v>
      </c>
      <c r="C196" s="7" t="s">
        <v>186</v>
      </c>
      <c r="D196" s="7" t="s">
        <v>77</v>
      </c>
      <c r="E196" s="447" t="s">
        <v>185</v>
      </c>
      <c r="F196" s="447" t="s">
        <v>62</v>
      </c>
      <c r="G196" s="449">
        <v>43066</v>
      </c>
      <c r="H196" s="449">
        <v>43077</v>
      </c>
      <c r="I196" s="449">
        <f t="shared" si="46"/>
        <v>43065</v>
      </c>
      <c r="J196" s="456">
        <f t="shared" si="51"/>
        <v>43078</v>
      </c>
      <c r="K196" s="454"/>
      <c r="L196" s="454"/>
      <c r="M196" s="451"/>
      <c r="N196" s="451"/>
    </row>
    <row r="197" spans="1:14" hidden="1" x14ac:dyDescent="0.25">
      <c r="A197" s="441">
        <v>195</v>
      </c>
      <c r="B197" s="7" t="s">
        <v>1151</v>
      </c>
      <c r="C197" s="7" t="s">
        <v>432</v>
      </c>
      <c r="D197" s="7" t="s">
        <v>77</v>
      </c>
      <c r="E197" s="447" t="s">
        <v>65</v>
      </c>
      <c r="F197" s="447" t="s">
        <v>62</v>
      </c>
      <c r="G197" s="449">
        <v>43080</v>
      </c>
      <c r="H197" s="449">
        <v>43089</v>
      </c>
      <c r="I197" s="449">
        <f t="shared" si="46"/>
        <v>43079</v>
      </c>
      <c r="J197" s="449">
        <f t="shared" si="51"/>
        <v>43090</v>
      </c>
      <c r="K197" s="454"/>
      <c r="L197" s="454"/>
      <c r="M197" s="451"/>
      <c r="N197" s="451"/>
    </row>
    <row r="198" spans="1:14" hidden="1" x14ac:dyDescent="0.25">
      <c r="A198" s="441">
        <v>196</v>
      </c>
      <c r="B198" s="7" t="s">
        <v>1008</v>
      </c>
      <c r="C198" s="7" t="s">
        <v>433</v>
      </c>
      <c r="D198" s="7" t="s">
        <v>77</v>
      </c>
      <c r="E198" s="447" t="s">
        <v>65</v>
      </c>
      <c r="F198" s="447" t="s">
        <v>62</v>
      </c>
      <c r="G198" s="449">
        <v>43080</v>
      </c>
      <c r="H198" s="449">
        <v>43089</v>
      </c>
      <c r="I198" s="449">
        <f t="shared" si="46"/>
        <v>43079</v>
      </c>
      <c r="J198" s="449">
        <f t="shared" si="51"/>
        <v>43090</v>
      </c>
      <c r="K198" s="454"/>
      <c r="L198" s="454"/>
      <c r="M198" s="451"/>
      <c r="N198" s="451"/>
    </row>
    <row r="199" spans="1:14" hidden="1" x14ac:dyDescent="0.25">
      <c r="A199" s="441">
        <v>197</v>
      </c>
      <c r="B199" s="7" t="s">
        <v>877</v>
      </c>
      <c r="C199" s="7" t="s">
        <v>424</v>
      </c>
      <c r="D199" s="7" t="s">
        <v>128</v>
      </c>
      <c r="E199" s="447" t="s">
        <v>142</v>
      </c>
      <c r="F199" s="447" t="s">
        <v>62</v>
      </c>
      <c r="G199" s="449">
        <v>43066</v>
      </c>
      <c r="H199" s="449">
        <v>43077</v>
      </c>
      <c r="I199" s="449">
        <f t="shared" si="46"/>
        <v>43065</v>
      </c>
      <c r="J199" s="456">
        <f t="shared" ref="J199:J203" si="52">H199+1</f>
        <v>43078</v>
      </c>
      <c r="K199" s="454"/>
      <c r="L199" s="454"/>
      <c r="M199" s="451"/>
      <c r="N199" s="451"/>
    </row>
    <row r="200" spans="1:14" hidden="1" x14ac:dyDescent="0.25">
      <c r="A200" s="441">
        <v>198</v>
      </c>
      <c r="B200" s="7" t="s">
        <v>1147</v>
      </c>
      <c r="C200" s="7" t="s">
        <v>425</v>
      </c>
      <c r="D200" s="7" t="s">
        <v>426</v>
      </c>
      <c r="E200" s="447" t="s">
        <v>131</v>
      </c>
      <c r="F200" s="447" t="s">
        <v>62</v>
      </c>
      <c r="G200" s="449">
        <v>43066</v>
      </c>
      <c r="H200" s="449">
        <v>43077</v>
      </c>
      <c r="I200" s="449">
        <f t="shared" si="46"/>
        <v>43065</v>
      </c>
      <c r="J200" s="456">
        <f t="shared" si="52"/>
        <v>43078</v>
      </c>
      <c r="K200" s="454"/>
      <c r="L200" s="454"/>
      <c r="M200" s="451"/>
      <c r="N200" s="451"/>
    </row>
    <row r="201" spans="1:14" hidden="1" x14ac:dyDescent="0.25">
      <c r="A201" s="441">
        <v>199</v>
      </c>
      <c r="B201" s="7" t="s">
        <v>1012</v>
      </c>
      <c r="C201" s="7" t="s">
        <v>429</v>
      </c>
      <c r="D201" s="7" t="s">
        <v>77</v>
      </c>
      <c r="E201" s="447" t="s">
        <v>74</v>
      </c>
      <c r="F201" s="447" t="s">
        <v>62</v>
      </c>
      <c r="G201" s="449">
        <v>43080</v>
      </c>
      <c r="H201" s="449">
        <v>43089</v>
      </c>
      <c r="I201" s="449">
        <f t="shared" si="46"/>
        <v>43079</v>
      </c>
      <c r="J201" s="449">
        <f t="shared" si="52"/>
        <v>43090</v>
      </c>
      <c r="K201" s="454"/>
      <c r="L201" s="454"/>
      <c r="M201" s="451"/>
      <c r="N201" s="451"/>
    </row>
    <row r="202" spans="1:14" hidden="1" x14ac:dyDescent="0.25">
      <c r="A202" s="441">
        <v>200</v>
      </c>
      <c r="B202" s="7" t="s">
        <v>801</v>
      </c>
      <c r="C202" s="7" t="s">
        <v>428</v>
      </c>
      <c r="D202" s="7" t="s">
        <v>98</v>
      </c>
      <c r="E202" s="447" t="s">
        <v>112</v>
      </c>
      <c r="F202" s="447" t="s">
        <v>62</v>
      </c>
      <c r="G202" s="449">
        <v>43080</v>
      </c>
      <c r="H202" s="449">
        <v>43089</v>
      </c>
      <c r="I202" s="449">
        <f t="shared" si="46"/>
        <v>43079</v>
      </c>
      <c r="J202" s="449">
        <f t="shared" si="52"/>
        <v>43090</v>
      </c>
      <c r="K202" s="454"/>
      <c r="L202" s="454"/>
      <c r="M202" s="451"/>
      <c r="N202" s="451"/>
    </row>
    <row r="203" spans="1:14" hidden="1" x14ac:dyDescent="0.25">
      <c r="A203" s="441">
        <v>201</v>
      </c>
      <c r="B203" s="7" t="s">
        <v>765</v>
      </c>
      <c r="C203" s="7" t="s">
        <v>83</v>
      </c>
      <c r="D203" s="7" t="s">
        <v>84</v>
      </c>
      <c r="E203" s="447" t="s">
        <v>82</v>
      </c>
      <c r="F203" s="447" t="s">
        <v>62</v>
      </c>
      <c r="G203" s="449">
        <v>43080</v>
      </c>
      <c r="H203" s="449">
        <v>43089</v>
      </c>
      <c r="I203" s="449">
        <f t="shared" si="46"/>
        <v>43079</v>
      </c>
      <c r="J203" s="449">
        <f t="shared" si="52"/>
        <v>43090</v>
      </c>
      <c r="K203" s="454"/>
      <c r="L203" s="454"/>
      <c r="M203" s="451"/>
      <c r="N203" s="451"/>
    </row>
    <row r="204" spans="1:14" hidden="1" x14ac:dyDescent="0.25">
      <c r="A204" s="441">
        <v>202</v>
      </c>
      <c r="B204" s="7" t="s">
        <v>826</v>
      </c>
      <c r="C204" s="5" t="s">
        <v>176</v>
      </c>
      <c r="D204" s="7" t="s">
        <v>172</v>
      </c>
      <c r="E204" s="447" t="s">
        <v>177</v>
      </c>
      <c r="F204" s="447" t="s">
        <v>62</v>
      </c>
      <c r="G204" s="449">
        <v>43066</v>
      </c>
      <c r="H204" s="449">
        <v>43076</v>
      </c>
      <c r="I204" s="449">
        <f t="shared" si="46"/>
        <v>43065</v>
      </c>
      <c r="J204" s="449">
        <f>H204+1</f>
        <v>43077</v>
      </c>
      <c r="K204" s="449">
        <v>43087</v>
      </c>
      <c r="L204" s="449">
        <v>43091</v>
      </c>
      <c r="M204" s="452">
        <v>43086</v>
      </c>
      <c r="N204" s="449">
        <f t="shared" ref="N204:N208" si="53">L204+1</f>
        <v>43092</v>
      </c>
    </row>
    <row r="205" spans="1:14" hidden="1" x14ac:dyDescent="0.25">
      <c r="A205" s="441">
        <v>203</v>
      </c>
      <c r="B205" s="7" t="s">
        <v>1146</v>
      </c>
      <c r="C205" s="7" t="s">
        <v>419</v>
      </c>
      <c r="D205" s="7" t="s">
        <v>172</v>
      </c>
      <c r="E205" s="447" t="s">
        <v>163</v>
      </c>
      <c r="F205" s="447" t="s">
        <v>62</v>
      </c>
      <c r="G205" s="449">
        <v>43066</v>
      </c>
      <c r="H205" s="449">
        <v>43076</v>
      </c>
      <c r="I205" s="449">
        <f t="shared" si="46"/>
        <v>43065</v>
      </c>
      <c r="J205" s="449">
        <f t="shared" ref="J205:J221" si="54">H205+1</f>
        <v>43077</v>
      </c>
      <c r="K205" s="449">
        <v>43087</v>
      </c>
      <c r="L205" s="449">
        <v>43091</v>
      </c>
      <c r="M205" s="452">
        <v>43086</v>
      </c>
      <c r="N205" s="449">
        <f t="shared" si="53"/>
        <v>43092</v>
      </c>
    </row>
    <row r="206" spans="1:14" hidden="1" x14ac:dyDescent="0.25">
      <c r="A206" s="441">
        <v>204</v>
      </c>
      <c r="B206" s="7" t="s">
        <v>977</v>
      </c>
      <c r="C206" s="5" t="s">
        <v>146</v>
      </c>
      <c r="D206" s="7" t="s">
        <v>73</v>
      </c>
      <c r="E206" s="447" t="s">
        <v>145</v>
      </c>
      <c r="F206" s="447" t="s">
        <v>62</v>
      </c>
      <c r="G206" s="449">
        <v>43066</v>
      </c>
      <c r="H206" s="449">
        <v>43076</v>
      </c>
      <c r="I206" s="449">
        <f t="shared" si="46"/>
        <v>43065</v>
      </c>
      <c r="J206" s="449">
        <f t="shared" si="54"/>
        <v>43077</v>
      </c>
      <c r="K206" s="449">
        <v>43087</v>
      </c>
      <c r="L206" s="449">
        <v>43091</v>
      </c>
      <c r="M206" s="452">
        <v>43086</v>
      </c>
      <c r="N206" s="449">
        <f t="shared" si="53"/>
        <v>43092</v>
      </c>
    </row>
    <row r="207" spans="1:14" hidden="1" x14ac:dyDescent="0.25">
      <c r="A207" s="441">
        <v>205</v>
      </c>
      <c r="B207" s="7" t="s">
        <v>871</v>
      </c>
      <c r="C207" s="5" t="s">
        <v>171</v>
      </c>
      <c r="D207" s="7" t="s">
        <v>172</v>
      </c>
      <c r="E207" s="447" t="s">
        <v>173</v>
      </c>
      <c r="F207" s="447" t="s">
        <v>62</v>
      </c>
      <c r="G207" s="449">
        <v>43066</v>
      </c>
      <c r="H207" s="449">
        <v>43076</v>
      </c>
      <c r="I207" s="449">
        <f t="shared" si="46"/>
        <v>43065</v>
      </c>
      <c r="J207" s="449">
        <f t="shared" si="54"/>
        <v>43077</v>
      </c>
      <c r="K207" s="449">
        <v>43087</v>
      </c>
      <c r="L207" s="449">
        <v>43091</v>
      </c>
      <c r="M207" s="452">
        <v>43086</v>
      </c>
      <c r="N207" s="449">
        <f t="shared" si="53"/>
        <v>43092</v>
      </c>
    </row>
    <row r="208" spans="1:14" hidden="1" x14ac:dyDescent="0.25">
      <c r="A208" s="441">
        <v>206</v>
      </c>
      <c r="B208" s="7" t="s">
        <v>1073</v>
      </c>
      <c r="C208" s="5" t="s">
        <v>445</v>
      </c>
      <c r="D208" s="7" t="s">
        <v>110</v>
      </c>
      <c r="E208" s="447" t="s">
        <v>103</v>
      </c>
      <c r="F208" s="447" t="s">
        <v>62</v>
      </c>
      <c r="G208" s="449">
        <v>43066</v>
      </c>
      <c r="H208" s="449">
        <v>43077</v>
      </c>
      <c r="I208" s="449">
        <f t="shared" si="46"/>
        <v>43065</v>
      </c>
      <c r="J208" s="449">
        <f t="shared" si="54"/>
        <v>43078</v>
      </c>
      <c r="K208" s="449">
        <v>43089</v>
      </c>
      <c r="L208" s="449">
        <v>43091</v>
      </c>
      <c r="M208" s="449">
        <f>K208-1</f>
        <v>43088</v>
      </c>
      <c r="N208" s="449">
        <f t="shared" si="53"/>
        <v>43092</v>
      </c>
    </row>
    <row r="209" spans="1:14" hidden="1" x14ac:dyDescent="0.25">
      <c r="A209" s="441">
        <v>207</v>
      </c>
      <c r="B209" s="7" t="s">
        <v>677</v>
      </c>
      <c r="C209" s="5" t="s">
        <v>441</v>
      </c>
      <c r="D209" s="7" t="s">
        <v>111</v>
      </c>
      <c r="E209" s="447" t="s">
        <v>139</v>
      </c>
      <c r="F209" s="447" t="s">
        <v>62</v>
      </c>
      <c r="G209" s="449">
        <v>43066</v>
      </c>
      <c r="H209" s="449">
        <v>43077</v>
      </c>
      <c r="I209" s="449">
        <f t="shared" si="46"/>
        <v>43065</v>
      </c>
      <c r="J209" s="449">
        <f t="shared" si="54"/>
        <v>43078</v>
      </c>
      <c r="K209" s="449">
        <v>43089</v>
      </c>
      <c r="L209" s="449">
        <v>43091</v>
      </c>
      <c r="M209" s="449">
        <f t="shared" ref="M209:M221" si="55">K209-1</f>
        <v>43088</v>
      </c>
      <c r="N209" s="449">
        <f t="shared" ref="N209:N221" si="56">L209+1</f>
        <v>43092</v>
      </c>
    </row>
    <row r="210" spans="1:14" hidden="1" x14ac:dyDescent="0.25">
      <c r="A210" s="441">
        <v>208</v>
      </c>
      <c r="B210" s="7" t="s">
        <v>632</v>
      </c>
      <c r="C210" s="5" t="s">
        <v>446</v>
      </c>
      <c r="D210" s="7" t="s">
        <v>111</v>
      </c>
      <c r="E210" s="447" t="s">
        <v>108</v>
      </c>
      <c r="F210" s="447" t="s">
        <v>62</v>
      </c>
      <c r="G210" s="449">
        <v>43066</v>
      </c>
      <c r="H210" s="449">
        <v>43077</v>
      </c>
      <c r="I210" s="449">
        <f t="shared" si="46"/>
        <v>43065</v>
      </c>
      <c r="J210" s="449">
        <f t="shared" si="54"/>
        <v>43078</v>
      </c>
      <c r="K210" s="449">
        <v>43089</v>
      </c>
      <c r="L210" s="449">
        <v>43091</v>
      </c>
      <c r="M210" s="449">
        <f t="shared" si="55"/>
        <v>43088</v>
      </c>
      <c r="N210" s="449">
        <f t="shared" si="56"/>
        <v>43092</v>
      </c>
    </row>
    <row r="211" spans="1:14" hidden="1" x14ac:dyDescent="0.25">
      <c r="A211" s="441">
        <v>209</v>
      </c>
      <c r="B211" s="7" t="s">
        <v>775</v>
      </c>
      <c r="C211" s="5" t="s">
        <v>188</v>
      </c>
      <c r="D211" s="7" t="s">
        <v>110</v>
      </c>
      <c r="E211" s="447" t="s">
        <v>185</v>
      </c>
      <c r="F211" s="447" t="s">
        <v>62</v>
      </c>
      <c r="G211" s="449">
        <v>43066</v>
      </c>
      <c r="H211" s="449">
        <v>43077</v>
      </c>
      <c r="I211" s="449">
        <f t="shared" si="46"/>
        <v>43065</v>
      </c>
      <c r="J211" s="449">
        <f t="shared" si="54"/>
        <v>43078</v>
      </c>
      <c r="K211" s="449">
        <v>43089</v>
      </c>
      <c r="L211" s="449">
        <v>43091</v>
      </c>
      <c r="M211" s="449">
        <f t="shared" si="55"/>
        <v>43088</v>
      </c>
      <c r="N211" s="449">
        <f t="shared" si="56"/>
        <v>43092</v>
      </c>
    </row>
    <row r="212" spans="1:14" hidden="1" x14ac:dyDescent="0.25">
      <c r="A212" s="441">
        <v>210</v>
      </c>
      <c r="B212" s="7">
        <v>18666</v>
      </c>
      <c r="C212" s="5" t="s">
        <v>1316</v>
      </c>
      <c r="D212" s="7" t="s">
        <v>128</v>
      </c>
      <c r="E212" s="447" t="s">
        <v>94</v>
      </c>
      <c r="F212" s="447" t="s">
        <v>62</v>
      </c>
      <c r="G212" s="449">
        <v>43066</v>
      </c>
      <c r="H212" s="449">
        <v>43077</v>
      </c>
      <c r="I212" s="449">
        <f t="shared" si="46"/>
        <v>43065</v>
      </c>
      <c r="J212" s="449">
        <f t="shared" si="54"/>
        <v>43078</v>
      </c>
      <c r="K212" s="449">
        <v>43089</v>
      </c>
      <c r="L212" s="449">
        <v>43091</v>
      </c>
      <c r="M212" s="449">
        <f t="shared" si="55"/>
        <v>43088</v>
      </c>
      <c r="N212" s="449">
        <f t="shared" si="56"/>
        <v>43092</v>
      </c>
    </row>
    <row r="213" spans="1:14" hidden="1" x14ac:dyDescent="0.25">
      <c r="A213" s="441">
        <v>211</v>
      </c>
      <c r="B213" s="7" t="s">
        <v>882</v>
      </c>
      <c r="C213" s="5" t="s">
        <v>443</v>
      </c>
      <c r="D213" s="7" t="s">
        <v>109</v>
      </c>
      <c r="E213" s="447" t="s">
        <v>89</v>
      </c>
      <c r="F213" s="447" t="s">
        <v>62</v>
      </c>
      <c r="G213" s="449">
        <v>43066</v>
      </c>
      <c r="H213" s="449">
        <v>43077</v>
      </c>
      <c r="I213" s="449">
        <f t="shared" si="46"/>
        <v>43065</v>
      </c>
      <c r="J213" s="449">
        <f t="shared" si="54"/>
        <v>43078</v>
      </c>
      <c r="K213" s="449">
        <v>43089</v>
      </c>
      <c r="L213" s="449">
        <v>43091</v>
      </c>
      <c r="M213" s="449">
        <f t="shared" si="55"/>
        <v>43088</v>
      </c>
      <c r="N213" s="449">
        <f t="shared" si="56"/>
        <v>43092</v>
      </c>
    </row>
    <row r="214" spans="1:14" hidden="1" x14ac:dyDescent="0.25">
      <c r="A214" s="441">
        <v>212</v>
      </c>
      <c r="B214" s="7" t="s">
        <v>1098</v>
      </c>
      <c r="C214" s="5" t="s">
        <v>442</v>
      </c>
      <c r="D214" s="7" t="s">
        <v>69</v>
      </c>
      <c r="E214" s="447" t="s">
        <v>138</v>
      </c>
      <c r="F214" s="447" t="s">
        <v>62</v>
      </c>
      <c r="G214" s="449">
        <v>43066</v>
      </c>
      <c r="H214" s="449">
        <v>43077</v>
      </c>
      <c r="I214" s="449">
        <f t="shared" si="46"/>
        <v>43065</v>
      </c>
      <c r="J214" s="449">
        <f t="shared" si="54"/>
        <v>43078</v>
      </c>
      <c r="K214" s="449">
        <v>43089</v>
      </c>
      <c r="L214" s="449">
        <v>43091</v>
      </c>
      <c r="M214" s="449">
        <f t="shared" si="55"/>
        <v>43088</v>
      </c>
      <c r="N214" s="449">
        <f t="shared" si="56"/>
        <v>43092</v>
      </c>
    </row>
    <row r="215" spans="1:14" x14ac:dyDescent="0.25">
      <c r="A215" s="441">
        <v>213</v>
      </c>
      <c r="B215" s="7" t="s">
        <v>844</v>
      </c>
      <c r="C215" s="5" t="s">
        <v>127</v>
      </c>
      <c r="D215" s="7" t="s">
        <v>128</v>
      </c>
      <c r="E215" s="447" t="s">
        <v>125</v>
      </c>
      <c r="F215" s="447" t="s">
        <v>62</v>
      </c>
      <c r="G215" s="449">
        <v>43066</v>
      </c>
      <c r="H215" s="449">
        <v>43077</v>
      </c>
      <c r="I215" s="449">
        <f t="shared" si="46"/>
        <v>43065</v>
      </c>
      <c r="J215" s="449">
        <f t="shared" si="54"/>
        <v>43078</v>
      </c>
      <c r="K215" s="449">
        <v>43089</v>
      </c>
      <c r="L215" s="449">
        <v>43091</v>
      </c>
      <c r="M215" s="449">
        <f t="shared" si="55"/>
        <v>43088</v>
      </c>
      <c r="N215" s="449">
        <f t="shared" si="56"/>
        <v>43092</v>
      </c>
    </row>
    <row r="216" spans="1:14" hidden="1" x14ac:dyDescent="0.25">
      <c r="A216" s="441">
        <v>214</v>
      </c>
      <c r="B216" s="7" t="s">
        <v>1044</v>
      </c>
      <c r="C216" s="5" t="s">
        <v>133</v>
      </c>
      <c r="D216" s="7" t="s">
        <v>69</v>
      </c>
      <c r="E216" s="447" t="s">
        <v>131</v>
      </c>
      <c r="F216" s="447" t="s">
        <v>62</v>
      </c>
      <c r="G216" s="449">
        <v>43066</v>
      </c>
      <c r="H216" s="449">
        <v>43077</v>
      </c>
      <c r="I216" s="449">
        <f t="shared" si="46"/>
        <v>43065</v>
      </c>
      <c r="J216" s="449">
        <f t="shared" si="54"/>
        <v>43078</v>
      </c>
      <c r="K216" s="449">
        <v>43089</v>
      </c>
      <c r="L216" s="449">
        <v>43091</v>
      </c>
      <c r="M216" s="449">
        <f t="shared" si="55"/>
        <v>43088</v>
      </c>
      <c r="N216" s="449">
        <f t="shared" si="56"/>
        <v>43092</v>
      </c>
    </row>
    <row r="217" spans="1:14" hidden="1" x14ac:dyDescent="0.25">
      <c r="A217" s="441">
        <v>215</v>
      </c>
      <c r="B217" s="7">
        <v>11078</v>
      </c>
      <c r="C217" s="5" t="s">
        <v>1325</v>
      </c>
      <c r="D217" s="7" t="s">
        <v>110</v>
      </c>
      <c r="E217" s="447" t="s">
        <v>1184</v>
      </c>
      <c r="F217" s="447" t="s">
        <v>62</v>
      </c>
      <c r="G217" s="449">
        <v>43066</v>
      </c>
      <c r="H217" s="449">
        <v>43077</v>
      </c>
      <c r="I217" s="449">
        <f t="shared" si="46"/>
        <v>43065</v>
      </c>
      <c r="J217" s="449">
        <f t="shared" si="54"/>
        <v>43078</v>
      </c>
      <c r="K217" s="449">
        <v>43089</v>
      </c>
      <c r="L217" s="449">
        <v>43091</v>
      </c>
      <c r="M217" s="449">
        <f t="shared" si="55"/>
        <v>43088</v>
      </c>
      <c r="N217" s="449">
        <f t="shared" si="56"/>
        <v>43092</v>
      </c>
    </row>
    <row r="218" spans="1:14" hidden="1" x14ac:dyDescent="0.25">
      <c r="A218" s="441">
        <v>216</v>
      </c>
      <c r="B218" s="7" t="s">
        <v>751</v>
      </c>
      <c r="C218" s="5" t="s">
        <v>99</v>
      </c>
      <c r="D218" s="7" t="s">
        <v>100</v>
      </c>
      <c r="E218" s="447" t="s">
        <v>101</v>
      </c>
      <c r="F218" s="447" t="s">
        <v>57</v>
      </c>
      <c r="G218" s="449">
        <v>43066</v>
      </c>
      <c r="H218" s="449">
        <v>43077</v>
      </c>
      <c r="I218" s="449">
        <f t="shared" si="46"/>
        <v>43065</v>
      </c>
      <c r="J218" s="449">
        <f t="shared" si="54"/>
        <v>43078</v>
      </c>
      <c r="K218" s="449">
        <v>43089</v>
      </c>
      <c r="L218" s="449">
        <v>43091</v>
      </c>
      <c r="M218" s="449">
        <f t="shared" si="55"/>
        <v>43088</v>
      </c>
      <c r="N218" s="449">
        <f t="shared" si="56"/>
        <v>43092</v>
      </c>
    </row>
    <row r="219" spans="1:14" hidden="1" x14ac:dyDescent="0.25">
      <c r="A219" s="441">
        <v>217</v>
      </c>
      <c r="B219" s="7" t="s">
        <v>849</v>
      </c>
      <c r="C219" s="5" t="s">
        <v>447</v>
      </c>
      <c r="D219" s="7" t="s">
        <v>111</v>
      </c>
      <c r="E219" s="447" t="s">
        <v>89</v>
      </c>
      <c r="F219" s="447" t="s">
        <v>62</v>
      </c>
      <c r="G219" s="449">
        <v>43066</v>
      </c>
      <c r="H219" s="449">
        <v>43077</v>
      </c>
      <c r="I219" s="449">
        <f t="shared" si="46"/>
        <v>43065</v>
      </c>
      <c r="J219" s="449">
        <f t="shared" si="54"/>
        <v>43078</v>
      </c>
      <c r="K219" s="449">
        <v>43089</v>
      </c>
      <c r="L219" s="449">
        <v>43091</v>
      </c>
      <c r="M219" s="449">
        <f t="shared" si="55"/>
        <v>43088</v>
      </c>
      <c r="N219" s="449">
        <f t="shared" si="56"/>
        <v>43092</v>
      </c>
    </row>
    <row r="220" spans="1:14" hidden="1" x14ac:dyDescent="0.25">
      <c r="A220" s="441">
        <v>218</v>
      </c>
      <c r="B220" s="7" t="s">
        <v>1071</v>
      </c>
      <c r="C220" s="5" t="s">
        <v>444</v>
      </c>
      <c r="D220" s="7" t="s">
        <v>110</v>
      </c>
      <c r="E220" s="447" t="s">
        <v>101</v>
      </c>
      <c r="F220" s="447" t="s">
        <v>62</v>
      </c>
      <c r="G220" s="449">
        <v>43066</v>
      </c>
      <c r="H220" s="449">
        <v>43077</v>
      </c>
      <c r="I220" s="449">
        <f t="shared" si="46"/>
        <v>43065</v>
      </c>
      <c r="J220" s="449">
        <f t="shared" si="54"/>
        <v>43078</v>
      </c>
      <c r="K220" s="449">
        <v>43089</v>
      </c>
      <c r="L220" s="449">
        <v>43091</v>
      </c>
      <c r="M220" s="449">
        <f t="shared" si="55"/>
        <v>43088</v>
      </c>
      <c r="N220" s="449">
        <f t="shared" si="56"/>
        <v>43092</v>
      </c>
    </row>
    <row r="221" spans="1:14" hidden="1" x14ac:dyDescent="0.25">
      <c r="A221" s="441">
        <v>219</v>
      </c>
      <c r="B221" s="7" t="s">
        <v>644</v>
      </c>
      <c r="C221" s="5" t="s">
        <v>439</v>
      </c>
      <c r="D221" s="7" t="s">
        <v>440</v>
      </c>
      <c r="E221" s="447" t="s">
        <v>154</v>
      </c>
      <c r="F221" s="447" t="s">
        <v>62</v>
      </c>
      <c r="G221" s="449">
        <v>43066</v>
      </c>
      <c r="H221" s="449">
        <v>43077</v>
      </c>
      <c r="I221" s="449">
        <f t="shared" si="46"/>
        <v>43065</v>
      </c>
      <c r="J221" s="449">
        <f t="shared" si="54"/>
        <v>43078</v>
      </c>
      <c r="K221" s="449">
        <v>43089</v>
      </c>
      <c r="L221" s="449">
        <v>43091</v>
      </c>
      <c r="M221" s="449">
        <f t="shared" si="55"/>
        <v>43088</v>
      </c>
      <c r="N221" s="449">
        <f t="shared" si="56"/>
        <v>43092</v>
      </c>
    </row>
  </sheetData>
  <autoFilter ref="C2:N221">
    <filterColumn colId="2">
      <filters>
        <filter val="Samarinda"/>
      </filters>
    </filterColumn>
  </autoFilter>
  <mergeCells count="4">
    <mergeCell ref="G1:H1"/>
    <mergeCell ref="I1:J1"/>
    <mergeCell ref="K1:L1"/>
    <mergeCell ref="M1:N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workbookViewId="0">
      <selection activeCell="F12" sqref="F12"/>
    </sheetView>
  </sheetViews>
  <sheetFormatPr defaultRowHeight="15" x14ac:dyDescent="0.25"/>
  <cols>
    <col min="1" max="1" width="6.28515625" style="464" customWidth="1"/>
    <col min="2" max="2" width="31" style="274" customWidth="1"/>
    <col min="3" max="3" width="31.42578125" style="464" customWidth="1"/>
    <col min="4" max="4" width="16.28515625" style="464" bestFit="1" customWidth="1"/>
    <col min="5" max="5" width="9.140625" style="464"/>
    <col min="6" max="6" width="11.5703125" style="225" customWidth="1"/>
    <col min="7" max="7" width="11.140625" style="225" customWidth="1"/>
    <col min="8" max="8" width="23.5703125" style="464" customWidth="1"/>
    <col min="9" max="9" width="24" style="464" customWidth="1"/>
    <col min="10" max="10" width="9.140625" style="464"/>
    <col min="11" max="11" width="20.140625" customWidth="1"/>
  </cols>
  <sheetData>
    <row r="1" spans="1:11" x14ac:dyDescent="0.25">
      <c r="A1" s="463" t="s">
        <v>1346</v>
      </c>
      <c r="B1" s="463" t="s">
        <v>12</v>
      </c>
      <c r="C1" s="463" t="s">
        <v>1350</v>
      </c>
      <c r="D1" s="463" t="s">
        <v>51</v>
      </c>
      <c r="E1" s="463" t="s">
        <v>13</v>
      </c>
      <c r="F1" s="463" t="s">
        <v>1344</v>
      </c>
      <c r="G1" s="463" t="s">
        <v>1345</v>
      </c>
      <c r="H1" s="463" t="s">
        <v>367</v>
      </c>
      <c r="I1" s="463" t="s">
        <v>1342</v>
      </c>
      <c r="J1" s="463" t="s">
        <v>1343</v>
      </c>
      <c r="K1" s="470" t="s">
        <v>1464</v>
      </c>
    </row>
    <row r="2" spans="1:11" x14ac:dyDescent="0.25">
      <c r="A2" s="206">
        <v>1</v>
      </c>
      <c r="B2" s="5" t="s">
        <v>148</v>
      </c>
      <c r="C2" s="220" t="s">
        <v>149</v>
      </c>
      <c r="D2" s="220" t="s">
        <v>145</v>
      </c>
      <c r="E2" s="220" t="s">
        <v>62</v>
      </c>
      <c r="F2" s="449">
        <v>43065</v>
      </c>
      <c r="G2" s="449">
        <v>43068</v>
      </c>
      <c r="H2" s="206" t="s">
        <v>1353</v>
      </c>
      <c r="I2" s="469" t="s">
        <v>1349</v>
      </c>
      <c r="J2" s="206" t="s">
        <v>1462</v>
      </c>
    </row>
    <row r="3" spans="1:11" x14ac:dyDescent="0.25">
      <c r="A3" s="206">
        <v>2</v>
      </c>
      <c r="B3" s="5" t="s">
        <v>302</v>
      </c>
      <c r="C3" s="220" t="s">
        <v>303</v>
      </c>
      <c r="D3" s="220" t="s">
        <v>154</v>
      </c>
      <c r="E3" s="220" t="s">
        <v>62</v>
      </c>
      <c r="F3" s="449">
        <v>43065</v>
      </c>
      <c r="G3" s="449">
        <v>43068</v>
      </c>
      <c r="H3" s="206" t="s">
        <v>1354</v>
      </c>
      <c r="I3" s="469" t="s">
        <v>1349</v>
      </c>
      <c r="J3" s="206"/>
    </row>
    <row r="4" spans="1:11" x14ac:dyDescent="0.25">
      <c r="A4" s="206">
        <v>3</v>
      </c>
      <c r="B4" s="5" t="s">
        <v>307</v>
      </c>
      <c r="C4" s="220" t="s">
        <v>273</v>
      </c>
      <c r="D4" s="220" t="s">
        <v>163</v>
      </c>
      <c r="E4" s="220" t="s">
        <v>62</v>
      </c>
      <c r="F4" s="449">
        <v>43065</v>
      </c>
      <c r="G4" s="449">
        <v>43068</v>
      </c>
      <c r="H4" s="206" t="s">
        <v>1355</v>
      </c>
      <c r="I4" s="469" t="s">
        <v>1349</v>
      </c>
      <c r="J4" s="206"/>
    </row>
    <row r="5" spans="1:11" x14ac:dyDescent="0.25">
      <c r="A5" s="206">
        <v>4</v>
      </c>
      <c r="B5" s="5" t="s">
        <v>297</v>
      </c>
      <c r="C5" s="220" t="s">
        <v>298</v>
      </c>
      <c r="D5" s="220" t="s">
        <v>138</v>
      </c>
      <c r="E5" s="220" t="s">
        <v>62</v>
      </c>
      <c r="F5" s="449">
        <v>43065</v>
      </c>
      <c r="G5" s="449">
        <v>43068</v>
      </c>
      <c r="H5" s="206" t="s">
        <v>1356</v>
      </c>
      <c r="I5" s="469" t="s">
        <v>1349</v>
      </c>
      <c r="J5" s="206"/>
    </row>
    <row r="6" spans="1:11" x14ac:dyDescent="0.25">
      <c r="A6" s="206">
        <v>5</v>
      </c>
      <c r="B6" s="5" t="s">
        <v>272</v>
      </c>
      <c r="C6" s="220" t="s">
        <v>273</v>
      </c>
      <c r="D6" s="220" t="s">
        <v>65</v>
      </c>
      <c r="E6" s="220" t="s">
        <v>62</v>
      </c>
      <c r="F6" s="449">
        <v>43065</v>
      </c>
      <c r="G6" s="449">
        <v>43068</v>
      </c>
      <c r="H6" s="206" t="s">
        <v>1357</v>
      </c>
      <c r="I6" s="469" t="s">
        <v>1349</v>
      </c>
      <c r="J6" s="206"/>
    </row>
    <row r="7" spans="1:11" x14ac:dyDescent="0.25">
      <c r="A7" s="206">
        <v>6</v>
      </c>
      <c r="B7" s="5" t="s">
        <v>452</v>
      </c>
      <c r="C7" s="220" t="s">
        <v>273</v>
      </c>
      <c r="D7" s="220" t="s">
        <v>175</v>
      </c>
      <c r="E7" s="220" t="s">
        <v>62</v>
      </c>
      <c r="F7" s="449">
        <v>43065</v>
      </c>
      <c r="G7" s="449">
        <v>43068</v>
      </c>
      <c r="H7" s="206" t="s">
        <v>1358</v>
      </c>
      <c r="I7" s="469" t="s">
        <v>1349</v>
      </c>
      <c r="J7" s="206"/>
    </row>
    <row r="8" spans="1:11" x14ac:dyDescent="0.25">
      <c r="A8" s="206">
        <v>7</v>
      </c>
      <c r="B8" s="5" t="s">
        <v>269</v>
      </c>
      <c r="C8" s="220" t="s">
        <v>216</v>
      </c>
      <c r="D8" s="220" t="s">
        <v>74</v>
      </c>
      <c r="E8" s="220" t="s">
        <v>62</v>
      </c>
      <c r="F8" s="449">
        <v>43065</v>
      </c>
      <c r="G8" s="449">
        <v>43068</v>
      </c>
      <c r="H8" s="547" t="s">
        <v>1368</v>
      </c>
      <c r="I8" s="545" t="s">
        <v>1348</v>
      </c>
      <c r="J8" s="206" t="s">
        <v>1462</v>
      </c>
    </row>
    <row r="9" spans="1:11" x14ac:dyDescent="0.25">
      <c r="A9" s="206">
        <v>12</v>
      </c>
      <c r="B9" s="5" t="s">
        <v>1177</v>
      </c>
      <c r="C9" s="220" t="s">
        <v>274</v>
      </c>
      <c r="D9" s="220" t="s">
        <v>65</v>
      </c>
      <c r="E9" s="220" t="s">
        <v>62</v>
      </c>
      <c r="F9" s="449">
        <v>43065</v>
      </c>
      <c r="G9" s="449">
        <v>43068</v>
      </c>
      <c r="H9" s="546"/>
      <c r="I9" s="546"/>
      <c r="J9" s="206"/>
    </row>
    <row r="10" spans="1:11" x14ac:dyDescent="0.25">
      <c r="A10" s="206">
        <v>8</v>
      </c>
      <c r="B10" s="5" t="s">
        <v>268</v>
      </c>
      <c r="C10" s="220" t="s">
        <v>218</v>
      </c>
      <c r="D10" s="220" t="s">
        <v>74</v>
      </c>
      <c r="E10" s="220" t="s">
        <v>62</v>
      </c>
      <c r="F10" s="449">
        <v>43065</v>
      </c>
      <c r="G10" s="449">
        <v>43068</v>
      </c>
      <c r="H10" s="547" t="s">
        <v>1373</v>
      </c>
      <c r="I10" s="548" t="s">
        <v>1349</v>
      </c>
      <c r="J10" s="206" t="s">
        <v>1462</v>
      </c>
    </row>
    <row r="11" spans="1:11" x14ac:dyDescent="0.25">
      <c r="A11" s="206">
        <v>10</v>
      </c>
      <c r="B11" s="5" t="s">
        <v>266</v>
      </c>
      <c r="C11" s="220" t="s">
        <v>267</v>
      </c>
      <c r="D11" s="220" t="s">
        <v>56</v>
      </c>
      <c r="E11" s="220" t="s">
        <v>62</v>
      </c>
      <c r="F11" s="449">
        <v>43065</v>
      </c>
      <c r="G11" s="449">
        <v>43068</v>
      </c>
      <c r="H11" s="546"/>
      <c r="I11" s="549"/>
      <c r="J11" s="206" t="s">
        <v>1462</v>
      </c>
    </row>
    <row r="12" spans="1:11" x14ac:dyDescent="0.25">
      <c r="A12" s="206">
        <v>11</v>
      </c>
      <c r="B12" s="5" t="s">
        <v>275</v>
      </c>
      <c r="C12" s="220" t="s">
        <v>271</v>
      </c>
      <c r="D12" s="220" t="s">
        <v>65</v>
      </c>
      <c r="E12" s="220" t="s">
        <v>62</v>
      </c>
      <c r="F12" s="449">
        <v>43065</v>
      </c>
      <c r="G12" s="449">
        <v>43068</v>
      </c>
      <c r="H12" s="547" t="s">
        <v>1374</v>
      </c>
      <c r="I12" s="548" t="s">
        <v>1349</v>
      </c>
      <c r="J12" s="206"/>
    </row>
    <row r="13" spans="1:11" x14ac:dyDescent="0.25">
      <c r="A13" s="206">
        <v>9</v>
      </c>
      <c r="B13" s="5" t="s">
        <v>270</v>
      </c>
      <c r="C13" s="220" t="s">
        <v>271</v>
      </c>
      <c r="D13" s="220" t="s">
        <v>74</v>
      </c>
      <c r="E13" s="220" t="s">
        <v>62</v>
      </c>
      <c r="F13" s="449">
        <v>43065</v>
      </c>
      <c r="G13" s="449">
        <v>43068</v>
      </c>
      <c r="H13" s="546"/>
      <c r="I13" s="549"/>
      <c r="J13" s="206" t="s">
        <v>1462</v>
      </c>
    </row>
    <row r="14" spans="1:11" x14ac:dyDescent="0.25">
      <c r="A14" s="206">
        <v>13</v>
      </c>
      <c r="B14" s="5" t="s">
        <v>1185</v>
      </c>
      <c r="C14" s="220" t="s">
        <v>294</v>
      </c>
      <c r="D14" s="220" t="s">
        <v>94</v>
      </c>
      <c r="E14" s="220" t="s">
        <v>62</v>
      </c>
      <c r="F14" s="449">
        <v>43065</v>
      </c>
      <c r="G14" s="449">
        <v>43068</v>
      </c>
      <c r="H14" s="547" t="s">
        <v>1370</v>
      </c>
      <c r="I14" s="545" t="s">
        <v>1348</v>
      </c>
      <c r="J14" s="206" t="s">
        <v>1462</v>
      </c>
    </row>
    <row r="15" spans="1:11" x14ac:dyDescent="0.25">
      <c r="A15" s="206">
        <v>14</v>
      </c>
      <c r="B15" s="5" t="s">
        <v>283</v>
      </c>
      <c r="C15" s="220" t="s">
        <v>216</v>
      </c>
      <c r="D15" s="220" t="s">
        <v>94</v>
      </c>
      <c r="E15" s="220" t="s">
        <v>62</v>
      </c>
      <c r="F15" s="449">
        <v>43065</v>
      </c>
      <c r="G15" s="449">
        <v>43068</v>
      </c>
      <c r="H15" s="546"/>
      <c r="I15" s="546"/>
      <c r="J15" s="206" t="s">
        <v>1462</v>
      </c>
    </row>
    <row r="16" spans="1:11" x14ac:dyDescent="0.25">
      <c r="A16" s="206">
        <v>15</v>
      </c>
      <c r="B16" s="5" t="s">
        <v>150</v>
      </c>
      <c r="C16" s="220" t="s">
        <v>151</v>
      </c>
      <c r="D16" s="220" t="s">
        <v>145</v>
      </c>
      <c r="E16" s="220" t="s">
        <v>62</v>
      </c>
      <c r="F16" s="449">
        <v>43065</v>
      </c>
      <c r="G16" s="449">
        <v>43068</v>
      </c>
      <c r="H16" s="547" t="s">
        <v>1369</v>
      </c>
      <c r="I16" s="545" t="s">
        <v>1348</v>
      </c>
      <c r="J16" s="206" t="s">
        <v>1462</v>
      </c>
    </row>
    <row r="17" spans="1:10" x14ac:dyDescent="0.25">
      <c r="A17" s="206">
        <v>16</v>
      </c>
      <c r="B17" s="5" t="s">
        <v>451</v>
      </c>
      <c r="C17" s="220" t="s">
        <v>315</v>
      </c>
      <c r="D17" s="220" t="s">
        <v>183</v>
      </c>
      <c r="E17" s="220" t="s">
        <v>62</v>
      </c>
      <c r="F17" s="449">
        <v>43065</v>
      </c>
      <c r="G17" s="449">
        <v>43068</v>
      </c>
      <c r="H17" s="546"/>
      <c r="I17" s="546"/>
      <c r="J17" s="206"/>
    </row>
    <row r="18" spans="1:10" x14ac:dyDescent="0.25">
      <c r="A18" s="206">
        <v>17</v>
      </c>
      <c r="B18" s="5" t="s">
        <v>290</v>
      </c>
      <c r="C18" s="220" t="s">
        <v>289</v>
      </c>
      <c r="D18" s="220" t="s">
        <v>88</v>
      </c>
      <c r="E18" s="220" t="s">
        <v>62</v>
      </c>
      <c r="F18" s="449">
        <v>43065</v>
      </c>
      <c r="G18" s="449">
        <v>43068</v>
      </c>
      <c r="H18" s="547" t="s">
        <v>1376</v>
      </c>
      <c r="I18" s="545" t="s">
        <v>1348</v>
      </c>
      <c r="J18" s="206"/>
    </row>
    <row r="19" spans="1:10" x14ac:dyDescent="0.25">
      <c r="A19" s="206">
        <v>18</v>
      </c>
      <c r="B19" s="5" t="s">
        <v>454</v>
      </c>
      <c r="C19" s="220" t="s">
        <v>286</v>
      </c>
      <c r="D19" s="220" t="s">
        <v>88</v>
      </c>
      <c r="E19" s="220" t="s">
        <v>62</v>
      </c>
      <c r="F19" s="449">
        <v>43065</v>
      </c>
      <c r="G19" s="449">
        <v>43068</v>
      </c>
      <c r="H19" s="546"/>
      <c r="I19" s="546"/>
      <c r="J19" s="206"/>
    </row>
    <row r="20" spans="1:10" ht="15.75" customHeight="1" x14ac:dyDescent="0.25">
      <c r="A20" s="206">
        <v>19</v>
      </c>
      <c r="B20" s="5" t="s">
        <v>453</v>
      </c>
      <c r="C20" s="220" t="s">
        <v>218</v>
      </c>
      <c r="D20" s="220" t="s">
        <v>130</v>
      </c>
      <c r="E20" s="220" t="s">
        <v>62</v>
      </c>
      <c r="F20" s="449">
        <v>43065</v>
      </c>
      <c r="G20" s="449">
        <v>43068</v>
      </c>
      <c r="H20" s="547" t="s">
        <v>1371</v>
      </c>
      <c r="I20" s="545" t="s">
        <v>1348</v>
      </c>
      <c r="J20" s="206"/>
    </row>
    <row r="21" spans="1:10" x14ac:dyDescent="0.25">
      <c r="A21" s="206">
        <v>20</v>
      </c>
      <c r="B21" s="5" t="s">
        <v>1326</v>
      </c>
      <c r="C21" s="220" t="s">
        <v>287</v>
      </c>
      <c r="D21" s="220" t="s">
        <v>82</v>
      </c>
      <c r="E21" s="220" t="s">
        <v>62</v>
      </c>
      <c r="F21" s="449">
        <v>43065</v>
      </c>
      <c r="G21" s="449">
        <v>43068</v>
      </c>
      <c r="H21" s="546"/>
      <c r="I21" s="546"/>
      <c r="J21" s="206" t="s">
        <v>1462</v>
      </c>
    </row>
    <row r="22" spans="1:10" x14ac:dyDescent="0.25">
      <c r="A22" s="206">
        <v>21</v>
      </c>
      <c r="B22" s="5" t="s">
        <v>327</v>
      </c>
      <c r="C22" s="220" t="s">
        <v>282</v>
      </c>
      <c r="D22" s="220" t="s">
        <v>185</v>
      </c>
      <c r="E22" s="220" t="s">
        <v>62</v>
      </c>
      <c r="F22" s="449">
        <v>43065</v>
      </c>
      <c r="G22" s="449">
        <v>43068</v>
      </c>
      <c r="H22" s="547" t="s">
        <v>1372</v>
      </c>
      <c r="I22" s="545" t="s">
        <v>1348</v>
      </c>
      <c r="J22" s="206"/>
    </row>
    <row r="23" spans="1:10" x14ac:dyDescent="0.25">
      <c r="A23" s="206">
        <v>22</v>
      </c>
      <c r="B23" s="5" t="s">
        <v>293</v>
      </c>
      <c r="C23" s="220" t="s">
        <v>294</v>
      </c>
      <c r="D23" s="220" t="s">
        <v>131</v>
      </c>
      <c r="E23" s="220" t="s">
        <v>62</v>
      </c>
      <c r="F23" s="449">
        <v>43065</v>
      </c>
      <c r="G23" s="449">
        <v>43068</v>
      </c>
      <c r="H23" s="546"/>
      <c r="I23" s="546"/>
      <c r="J23" s="206"/>
    </row>
    <row r="24" spans="1:10" x14ac:dyDescent="0.25">
      <c r="A24" s="206">
        <v>23</v>
      </c>
      <c r="B24" s="5" t="s">
        <v>456</v>
      </c>
      <c r="C24" s="220" t="s">
        <v>287</v>
      </c>
      <c r="D24" s="220" t="s">
        <v>118</v>
      </c>
      <c r="E24" s="220" t="s">
        <v>62</v>
      </c>
      <c r="F24" s="449">
        <v>43065</v>
      </c>
      <c r="G24" s="449">
        <v>43068</v>
      </c>
      <c r="H24" s="547" t="s">
        <v>1373</v>
      </c>
      <c r="I24" s="545" t="s">
        <v>1348</v>
      </c>
      <c r="J24" s="206"/>
    </row>
    <row r="25" spans="1:10" x14ac:dyDescent="0.25">
      <c r="A25" s="206">
        <v>24</v>
      </c>
      <c r="B25" s="5" t="s">
        <v>295</v>
      </c>
      <c r="C25" s="220" t="s">
        <v>296</v>
      </c>
      <c r="D25" s="220" t="s">
        <v>142</v>
      </c>
      <c r="E25" s="220" t="s">
        <v>62</v>
      </c>
      <c r="F25" s="449">
        <v>43065</v>
      </c>
      <c r="G25" s="449">
        <v>43068</v>
      </c>
      <c r="H25" s="546"/>
      <c r="I25" s="546"/>
      <c r="J25" s="206"/>
    </row>
    <row r="26" spans="1:10" x14ac:dyDescent="0.25">
      <c r="A26" s="206">
        <v>25</v>
      </c>
      <c r="B26" s="5" t="s">
        <v>254</v>
      </c>
      <c r="C26" s="220" t="s">
        <v>246</v>
      </c>
      <c r="D26" s="220" t="s">
        <v>163</v>
      </c>
      <c r="E26" s="220" t="s">
        <v>62</v>
      </c>
      <c r="F26" s="449">
        <v>43065</v>
      </c>
      <c r="G26" s="449">
        <v>43069</v>
      </c>
      <c r="H26" s="206" t="s">
        <v>1360</v>
      </c>
      <c r="I26" s="468" t="s">
        <v>1348</v>
      </c>
      <c r="J26" s="206"/>
    </row>
    <row r="27" spans="1:10" x14ac:dyDescent="0.25">
      <c r="A27" s="206">
        <v>26</v>
      </c>
      <c r="B27" s="5" t="s">
        <v>239</v>
      </c>
      <c r="C27" s="220" t="s">
        <v>219</v>
      </c>
      <c r="D27" s="220" t="s">
        <v>154</v>
      </c>
      <c r="E27" s="220" t="s">
        <v>62</v>
      </c>
      <c r="F27" s="449">
        <v>43065</v>
      </c>
      <c r="G27" s="449">
        <v>43069</v>
      </c>
      <c r="H27" s="206" t="s">
        <v>1363</v>
      </c>
      <c r="I27" s="469" t="s">
        <v>1349</v>
      </c>
      <c r="J27" s="206"/>
    </row>
    <row r="28" spans="1:10" x14ac:dyDescent="0.25">
      <c r="A28" s="206">
        <v>27</v>
      </c>
      <c r="B28" s="5" t="s">
        <v>220</v>
      </c>
      <c r="C28" s="220" t="s">
        <v>219</v>
      </c>
      <c r="D28" s="220" t="s">
        <v>88</v>
      </c>
      <c r="E28" s="220" t="s">
        <v>62</v>
      </c>
      <c r="F28" s="449">
        <v>43065</v>
      </c>
      <c r="G28" s="449">
        <v>43069</v>
      </c>
      <c r="H28" s="206" t="s">
        <v>1364</v>
      </c>
      <c r="I28" s="469" t="s">
        <v>1349</v>
      </c>
      <c r="J28" s="206"/>
    </row>
    <row r="29" spans="1:10" x14ac:dyDescent="0.25">
      <c r="A29" s="206">
        <v>28</v>
      </c>
      <c r="B29" s="5" t="s">
        <v>227</v>
      </c>
      <c r="C29" s="220" t="s">
        <v>246</v>
      </c>
      <c r="D29" s="220" t="s">
        <v>125</v>
      </c>
      <c r="E29" s="220" t="s">
        <v>62</v>
      </c>
      <c r="F29" s="449">
        <v>43065</v>
      </c>
      <c r="G29" s="449">
        <v>43069</v>
      </c>
      <c r="H29" s="206" t="s">
        <v>1363</v>
      </c>
      <c r="I29" s="467" t="s">
        <v>1348</v>
      </c>
      <c r="J29" s="206"/>
    </row>
    <row r="30" spans="1:10" x14ac:dyDescent="0.25">
      <c r="A30" s="206">
        <v>29</v>
      </c>
      <c r="B30" s="5" t="s">
        <v>225</v>
      </c>
      <c r="C30" s="220" t="s">
        <v>246</v>
      </c>
      <c r="D30" s="220" t="s">
        <v>131</v>
      </c>
      <c r="E30" s="220" t="s">
        <v>62</v>
      </c>
      <c r="F30" s="449">
        <v>43065</v>
      </c>
      <c r="G30" s="449">
        <v>43069</v>
      </c>
      <c r="H30" s="206" t="s">
        <v>1364</v>
      </c>
      <c r="I30" s="467" t="s">
        <v>1348</v>
      </c>
      <c r="J30" s="206"/>
    </row>
    <row r="31" spans="1:10" x14ac:dyDescent="0.25">
      <c r="A31" s="206">
        <v>30</v>
      </c>
      <c r="B31" s="5" t="s">
        <v>465</v>
      </c>
      <c r="C31" s="220" t="s">
        <v>219</v>
      </c>
      <c r="D31" s="220" t="s">
        <v>142</v>
      </c>
      <c r="E31" s="220" t="s">
        <v>62</v>
      </c>
      <c r="F31" s="449">
        <v>43065</v>
      </c>
      <c r="G31" s="449">
        <v>43069</v>
      </c>
      <c r="H31" s="206" t="s">
        <v>1365</v>
      </c>
      <c r="I31" s="469" t="s">
        <v>1349</v>
      </c>
      <c r="J31" s="206"/>
    </row>
    <row r="32" spans="1:10" x14ac:dyDescent="0.25">
      <c r="A32" s="206">
        <v>31</v>
      </c>
      <c r="B32" s="5" t="s">
        <v>228</v>
      </c>
      <c r="C32" s="220" t="s">
        <v>246</v>
      </c>
      <c r="D32" s="220" t="s">
        <v>464</v>
      </c>
      <c r="E32" s="220" t="s">
        <v>62</v>
      </c>
      <c r="F32" s="449">
        <v>43065</v>
      </c>
      <c r="G32" s="449">
        <v>43069</v>
      </c>
      <c r="H32" s="206" t="s">
        <v>1365</v>
      </c>
      <c r="I32" s="468" t="s">
        <v>1348</v>
      </c>
      <c r="J32" s="206"/>
    </row>
    <row r="33" spans="1:10" x14ac:dyDescent="0.25">
      <c r="A33" s="206">
        <v>32</v>
      </c>
      <c r="B33" s="5" t="s">
        <v>214</v>
      </c>
      <c r="C33" s="220" t="s">
        <v>208</v>
      </c>
      <c r="D33" s="220" t="s">
        <v>89</v>
      </c>
      <c r="E33" s="220" t="s">
        <v>62</v>
      </c>
      <c r="F33" s="449">
        <v>43065</v>
      </c>
      <c r="G33" s="449">
        <v>43069</v>
      </c>
      <c r="H33" s="547" t="s">
        <v>1378</v>
      </c>
      <c r="I33" s="545" t="s">
        <v>1348</v>
      </c>
      <c r="J33" s="206" t="s">
        <v>1462</v>
      </c>
    </row>
    <row r="34" spans="1:10" x14ac:dyDescent="0.25">
      <c r="A34" s="206">
        <v>36</v>
      </c>
      <c r="B34" s="5" t="s">
        <v>248</v>
      </c>
      <c r="C34" s="220" t="s">
        <v>249</v>
      </c>
      <c r="D34" s="220" t="s">
        <v>250</v>
      </c>
      <c r="E34" s="220" t="s">
        <v>62</v>
      </c>
      <c r="F34" s="449">
        <v>43065</v>
      </c>
      <c r="G34" s="449">
        <v>43069</v>
      </c>
      <c r="H34" s="546"/>
      <c r="I34" s="546"/>
      <c r="J34" s="206"/>
    </row>
    <row r="35" spans="1:10" x14ac:dyDescent="0.25">
      <c r="A35" s="206">
        <v>50</v>
      </c>
      <c r="B35" s="5" t="s">
        <v>203</v>
      </c>
      <c r="C35" s="220" t="s">
        <v>204</v>
      </c>
      <c r="D35" s="220" t="s">
        <v>82</v>
      </c>
      <c r="E35" s="220" t="s">
        <v>62</v>
      </c>
      <c r="F35" s="449">
        <v>43065</v>
      </c>
      <c r="G35" s="449">
        <v>43070</v>
      </c>
      <c r="H35" s="547" t="s">
        <v>1379</v>
      </c>
      <c r="I35" s="545" t="s">
        <v>1348</v>
      </c>
      <c r="J35" s="206"/>
    </row>
    <row r="36" spans="1:10" x14ac:dyDescent="0.25">
      <c r="A36" s="206">
        <v>37</v>
      </c>
      <c r="B36" s="5" t="s">
        <v>222</v>
      </c>
      <c r="C36" s="220" t="s">
        <v>204</v>
      </c>
      <c r="D36" s="220" t="s">
        <v>118</v>
      </c>
      <c r="E36" s="220" t="s">
        <v>62</v>
      </c>
      <c r="F36" s="449">
        <v>43065</v>
      </c>
      <c r="G36" s="449">
        <v>43069</v>
      </c>
      <c r="H36" s="546"/>
      <c r="I36" s="546"/>
      <c r="J36" s="206"/>
    </row>
    <row r="37" spans="1:10" x14ac:dyDescent="0.25">
      <c r="A37" s="206">
        <v>33</v>
      </c>
      <c r="B37" s="5" t="s">
        <v>252</v>
      </c>
      <c r="C37" s="220" t="s">
        <v>253</v>
      </c>
      <c r="D37" s="220" t="s">
        <v>181</v>
      </c>
      <c r="E37" s="220" t="s">
        <v>62</v>
      </c>
      <c r="F37" s="449">
        <v>43065</v>
      </c>
      <c r="G37" s="449">
        <v>43069</v>
      </c>
      <c r="H37" s="206" t="s">
        <v>1367</v>
      </c>
      <c r="I37" s="469" t="s">
        <v>1349</v>
      </c>
      <c r="J37" s="206"/>
    </row>
    <row r="38" spans="1:10" x14ac:dyDescent="0.25">
      <c r="A38" s="206">
        <v>34</v>
      </c>
      <c r="B38" s="5" t="s">
        <v>461</v>
      </c>
      <c r="C38" s="220" t="s">
        <v>233</v>
      </c>
      <c r="D38" s="220" t="s">
        <v>139</v>
      </c>
      <c r="E38" s="220" t="s">
        <v>62</v>
      </c>
      <c r="F38" s="449">
        <v>43065</v>
      </c>
      <c r="G38" s="449">
        <v>43069</v>
      </c>
      <c r="H38" s="547" t="s">
        <v>1380</v>
      </c>
      <c r="I38" s="545" t="s">
        <v>1348</v>
      </c>
      <c r="J38" s="206"/>
    </row>
    <row r="39" spans="1:10" x14ac:dyDescent="0.25">
      <c r="A39" s="206">
        <v>35</v>
      </c>
      <c r="B39" s="5" t="s">
        <v>224</v>
      </c>
      <c r="C39" s="220" t="s">
        <v>204</v>
      </c>
      <c r="D39" s="220" t="s">
        <v>123</v>
      </c>
      <c r="E39" s="220" t="s">
        <v>62</v>
      </c>
      <c r="F39" s="449">
        <v>43065</v>
      </c>
      <c r="G39" s="449">
        <v>43069</v>
      </c>
      <c r="H39" s="546"/>
      <c r="I39" s="546"/>
      <c r="J39" s="206"/>
    </row>
    <row r="40" spans="1:10" ht="14.25" customHeight="1" x14ac:dyDescent="0.25">
      <c r="A40" s="206">
        <v>38</v>
      </c>
      <c r="B40" s="5" t="s">
        <v>463</v>
      </c>
      <c r="C40" s="220" t="s">
        <v>219</v>
      </c>
      <c r="D40" s="220" t="s">
        <v>125</v>
      </c>
      <c r="E40" s="220" t="s">
        <v>57</v>
      </c>
      <c r="F40" s="449">
        <v>43065</v>
      </c>
      <c r="G40" s="449">
        <v>43069</v>
      </c>
      <c r="H40" s="465" t="s">
        <v>1366</v>
      </c>
      <c r="I40" s="473" t="s">
        <v>1349</v>
      </c>
      <c r="J40" s="206"/>
    </row>
    <row r="41" spans="1:10" s="472" customFormat="1" x14ac:dyDescent="0.25">
      <c r="A41" s="471">
        <v>39</v>
      </c>
      <c r="B41" s="5" t="s">
        <v>231</v>
      </c>
      <c r="C41" s="84" t="s">
        <v>232</v>
      </c>
      <c r="D41" s="84" t="s">
        <v>140</v>
      </c>
      <c r="E41" s="84" t="s">
        <v>57</v>
      </c>
      <c r="F41" s="453">
        <v>43065</v>
      </c>
      <c r="G41" s="453">
        <v>43069</v>
      </c>
      <c r="H41" s="547" t="s">
        <v>1381</v>
      </c>
      <c r="I41" s="545" t="s">
        <v>1348</v>
      </c>
      <c r="J41" s="471" t="s">
        <v>1462</v>
      </c>
    </row>
    <row r="42" spans="1:10" x14ac:dyDescent="0.25">
      <c r="A42" s="206">
        <v>51</v>
      </c>
      <c r="B42" s="5" t="s">
        <v>200</v>
      </c>
      <c r="C42" s="220" t="s">
        <v>201</v>
      </c>
      <c r="D42" s="220" t="s">
        <v>202</v>
      </c>
      <c r="E42" s="220" t="s">
        <v>57</v>
      </c>
      <c r="F42" s="449">
        <v>43065</v>
      </c>
      <c r="G42" s="449">
        <v>43070</v>
      </c>
      <c r="H42" s="546"/>
      <c r="I42" s="546"/>
      <c r="J42" s="206" t="s">
        <v>1462</v>
      </c>
    </row>
    <row r="43" spans="1:10" x14ac:dyDescent="0.25">
      <c r="A43" s="206">
        <v>40</v>
      </c>
      <c r="B43" s="5" t="s">
        <v>207</v>
      </c>
      <c r="C43" s="220" t="s">
        <v>208</v>
      </c>
      <c r="D43" s="220" t="s">
        <v>101</v>
      </c>
      <c r="E43" s="220" t="s">
        <v>57</v>
      </c>
      <c r="F43" s="449">
        <v>43065</v>
      </c>
      <c r="G43" s="449">
        <v>43069</v>
      </c>
      <c r="H43" s="547" t="s">
        <v>1382</v>
      </c>
      <c r="I43" s="545" t="s">
        <v>1348</v>
      </c>
      <c r="J43" s="206"/>
    </row>
    <row r="44" spans="1:10" x14ac:dyDescent="0.25">
      <c r="A44" s="206">
        <v>41</v>
      </c>
      <c r="B44" s="5" t="s">
        <v>198</v>
      </c>
      <c r="C44" s="220" t="s">
        <v>199</v>
      </c>
      <c r="D44" s="220" t="s">
        <v>82</v>
      </c>
      <c r="E44" s="220" t="s">
        <v>57</v>
      </c>
      <c r="F44" s="449">
        <v>43065</v>
      </c>
      <c r="G44" s="449">
        <v>43069</v>
      </c>
      <c r="H44" s="546"/>
      <c r="I44" s="546"/>
      <c r="J44" s="206"/>
    </row>
    <row r="45" spans="1:10" x14ac:dyDescent="0.25">
      <c r="A45" s="206">
        <v>42</v>
      </c>
      <c r="B45" s="5" t="s">
        <v>462</v>
      </c>
      <c r="C45" s="220" t="s">
        <v>221</v>
      </c>
      <c r="D45" s="220" t="s">
        <v>88</v>
      </c>
      <c r="E45" s="220" t="s">
        <v>57</v>
      </c>
      <c r="F45" s="449">
        <v>43065</v>
      </c>
      <c r="G45" s="449">
        <v>43069</v>
      </c>
      <c r="H45" s="547" t="s">
        <v>1383</v>
      </c>
      <c r="I45" s="545" t="s">
        <v>1348</v>
      </c>
      <c r="J45" s="206"/>
    </row>
    <row r="46" spans="1:10" x14ac:dyDescent="0.25">
      <c r="A46" s="206">
        <v>43</v>
      </c>
      <c r="B46" s="5" t="s">
        <v>1183</v>
      </c>
      <c r="C46" s="220" t="s">
        <v>426</v>
      </c>
      <c r="D46" s="220" t="s">
        <v>1184</v>
      </c>
      <c r="E46" s="220" t="s">
        <v>57</v>
      </c>
      <c r="F46" s="449">
        <v>43065</v>
      </c>
      <c r="G46" s="449">
        <v>43077</v>
      </c>
      <c r="H46" s="546"/>
      <c r="I46" s="546"/>
      <c r="J46" s="206" t="s">
        <v>1462</v>
      </c>
    </row>
    <row r="47" spans="1:10" x14ac:dyDescent="0.25">
      <c r="A47" s="206">
        <v>44</v>
      </c>
      <c r="B47" s="5" t="s">
        <v>223</v>
      </c>
      <c r="C47" s="220" t="s">
        <v>204</v>
      </c>
      <c r="D47" s="220" t="s">
        <v>88</v>
      </c>
      <c r="E47" s="220" t="s">
        <v>62</v>
      </c>
      <c r="F47" s="449">
        <v>43065</v>
      </c>
      <c r="G47" s="449">
        <v>43069</v>
      </c>
      <c r="H47" s="547" t="s">
        <v>1384</v>
      </c>
      <c r="I47" s="545" t="s">
        <v>1348</v>
      </c>
      <c r="J47" s="206"/>
    </row>
    <row r="48" spans="1:10" x14ac:dyDescent="0.25">
      <c r="A48" s="206">
        <v>45</v>
      </c>
      <c r="B48" s="5" t="s">
        <v>205</v>
      </c>
      <c r="C48" s="220" t="s">
        <v>204</v>
      </c>
      <c r="D48" s="220" t="s">
        <v>206</v>
      </c>
      <c r="E48" s="220" t="s">
        <v>62</v>
      </c>
      <c r="F48" s="449">
        <v>43065</v>
      </c>
      <c r="G48" s="449">
        <v>43070</v>
      </c>
      <c r="H48" s="546"/>
      <c r="I48" s="546"/>
      <c r="J48" s="206"/>
    </row>
    <row r="49" spans="1:11" x14ac:dyDescent="0.25">
      <c r="A49" s="206">
        <v>46</v>
      </c>
      <c r="B49" s="5" t="s">
        <v>191</v>
      </c>
      <c r="C49" s="220" t="s">
        <v>192</v>
      </c>
      <c r="D49" s="220" t="s">
        <v>56</v>
      </c>
      <c r="E49" s="220" t="s">
        <v>62</v>
      </c>
      <c r="F49" s="449">
        <v>43065</v>
      </c>
      <c r="G49" s="449">
        <v>43070</v>
      </c>
      <c r="H49" s="206" t="s">
        <v>1414</v>
      </c>
      <c r="I49" s="469" t="s">
        <v>1349</v>
      </c>
      <c r="J49" s="206"/>
    </row>
    <row r="50" spans="1:11" x14ac:dyDescent="0.25">
      <c r="A50" s="206">
        <v>47</v>
      </c>
      <c r="B50" s="5" t="s">
        <v>251</v>
      </c>
      <c r="C50" s="220" t="s">
        <v>219</v>
      </c>
      <c r="D50" s="220" t="s">
        <v>168</v>
      </c>
      <c r="E50" s="220" t="s">
        <v>62</v>
      </c>
      <c r="F50" s="449">
        <v>43065</v>
      </c>
      <c r="G50" s="449">
        <v>43070</v>
      </c>
      <c r="H50" s="206" t="s">
        <v>1415</v>
      </c>
      <c r="I50" s="469" t="s">
        <v>1349</v>
      </c>
      <c r="J50" s="206"/>
    </row>
    <row r="51" spans="1:11" x14ac:dyDescent="0.25">
      <c r="A51" s="206">
        <v>48</v>
      </c>
      <c r="B51" s="5" t="s">
        <v>229</v>
      </c>
      <c r="C51" s="220" t="s">
        <v>230</v>
      </c>
      <c r="D51" s="220" t="s">
        <v>131</v>
      </c>
      <c r="E51" s="220" t="s">
        <v>62</v>
      </c>
      <c r="F51" s="449">
        <v>43065</v>
      </c>
      <c r="G51" s="449">
        <v>43070</v>
      </c>
      <c r="H51" s="206" t="s">
        <v>1416</v>
      </c>
      <c r="I51" s="469" t="s">
        <v>1349</v>
      </c>
      <c r="J51" s="206"/>
    </row>
    <row r="52" spans="1:11" s="472" customFormat="1" x14ac:dyDescent="0.25">
      <c r="A52" s="471">
        <v>49</v>
      </c>
      <c r="B52" s="5" t="s">
        <v>460</v>
      </c>
      <c r="C52" s="84" t="s">
        <v>204</v>
      </c>
      <c r="D52" s="84" t="s">
        <v>163</v>
      </c>
      <c r="E52" s="84" t="s">
        <v>62</v>
      </c>
      <c r="F52" s="453">
        <v>43065</v>
      </c>
      <c r="G52" s="453">
        <v>43070</v>
      </c>
      <c r="H52" s="206" t="s">
        <v>1417</v>
      </c>
      <c r="I52" s="469" t="s">
        <v>1349</v>
      </c>
      <c r="J52" s="471"/>
      <c r="K52" s="472" t="s">
        <v>1472</v>
      </c>
    </row>
    <row r="53" spans="1:11" x14ac:dyDescent="0.25">
      <c r="A53" s="206">
        <v>52</v>
      </c>
      <c r="B53" s="5" t="s">
        <v>435</v>
      </c>
      <c r="C53" s="220" t="s">
        <v>189</v>
      </c>
      <c r="D53" s="220" t="s">
        <v>185</v>
      </c>
      <c r="E53" s="220" t="s">
        <v>57</v>
      </c>
      <c r="F53" s="449">
        <v>43065</v>
      </c>
      <c r="G53" s="449">
        <v>43077</v>
      </c>
      <c r="H53" s="547" t="s">
        <v>1385</v>
      </c>
      <c r="I53" s="545" t="s">
        <v>1348</v>
      </c>
      <c r="J53" s="206"/>
    </row>
    <row r="54" spans="1:11" x14ac:dyDescent="0.25">
      <c r="A54" s="206">
        <v>53</v>
      </c>
      <c r="B54" s="7" t="s">
        <v>161</v>
      </c>
      <c r="C54" s="220" t="s">
        <v>162</v>
      </c>
      <c r="D54" s="220" t="s">
        <v>163</v>
      </c>
      <c r="E54" s="220" t="s">
        <v>57</v>
      </c>
      <c r="F54" s="449">
        <v>43065</v>
      </c>
      <c r="G54" s="449">
        <v>43077</v>
      </c>
      <c r="H54" s="546"/>
      <c r="I54" s="546"/>
      <c r="J54" s="206"/>
    </row>
    <row r="55" spans="1:11" x14ac:dyDescent="0.25">
      <c r="A55" s="206">
        <v>54</v>
      </c>
      <c r="B55" s="5" t="s">
        <v>152</v>
      </c>
      <c r="C55" s="220" t="s">
        <v>153</v>
      </c>
      <c r="D55" s="220" t="s">
        <v>154</v>
      </c>
      <c r="E55" s="220" t="s">
        <v>57</v>
      </c>
      <c r="F55" s="449">
        <v>43065</v>
      </c>
      <c r="G55" s="449">
        <v>43077</v>
      </c>
      <c r="H55" s="547" t="s">
        <v>1386</v>
      </c>
      <c r="I55" s="545" t="s">
        <v>1348</v>
      </c>
      <c r="J55" s="206" t="s">
        <v>1462</v>
      </c>
      <c r="K55" s="472"/>
    </row>
    <row r="56" spans="1:11" x14ac:dyDescent="0.25">
      <c r="A56" s="206">
        <v>104</v>
      </c>
      <c r="B56" s="5" t="s">
        <v>99</v>
      </c>
      <c r="C56" s="220" t="s">
        <v>100</v>
      </c>
      <c r="D56" s="220" t="s">
        <v>101</v>
      </c>
      <c r="E56" s="220" t="s">
        <v>57</v>
      </c>
      <c r="F56" s="449">
        <v>43065</v>
      </c>
      <c r="G56" s="449">
        <v>43078</v>
      </c>
      <c r="H56" s="546"/>
      <c r="I56" s="546"/>
      <c r="J56" s="206" t="s">
        <v>1462</v>
      </c>
    </row>
    <row r="57" spans="1:11" x14ac:dyDescent="0.25">
      <c r="A57" s="206">
        <v>56</v>
      </c>
      <c r="B57" s="5" t="s">
        <v>437</v>
      </c>
      <c r="C57" s="220" t="s">
        <v>141</v>
      </c>
      <c r="D57" s="220" t="s">
        <v>140</v>
      </c>
      <c r="E57" s="220" t="s">
        <v>62</v>
      </c>
      <c r="F57" s="449">
        <v>43065</v>
      </c>
      <c r="G57" s="449">
        <v>43077</v>
      </c>
      <c r="H57" s="547" t="s">
        <v>1387</v>
      </c>
      <c r="I57" s="545" t="s">
        <v>1348</v>
      </c>
      <c r="J57" s="206"/>
    </row>
    <row r="58" spans="1:11" x14ac:dyDescent="0.25">
      <c r="A58" s="206">
        <v>57</v>
      </c>
      <c r="B58" s="5" t="s">
        <v>438</v>
      </c>
      <c r="C58" s="220" t="s">
        <v>100</v>
      </c>
      <c r="D58" s="220" t="s">
        <v>138</v>
      </c>
      <c r="E58" s="220" t="s">
        <v>62</v>
      </c>
      <c r="F58" s="449">
        <v>43065</v>
      </c>
      <c r="G58" s="449">
        <v>43077</v>
      </c>
      <c r="H58" s="546"/>
      <c r="I58" s="546"/>
      <c r="J58" s="206"/>
    </row>
    <row r="59" spans="1:11" x14ac:dyDescent="0.25">
      <c r="A59" s="206">
        <v>58</v>
      </c>
      <c r="B59" s="5" t="s">
        <v>176</v>
      </c>
      <c r="C59" s="220" t="s">
        <v>172</v>
      </c>
      <c r="D59" s="220" t="s">
        <v>177</v>
      </c>
      <c r="E59" s="220" t="s">
        <v>62</v>
      </c>
      <c r="F59" s="449">
        <v>43065</v>
      </c>
      <c r="G59" s="449">
        <v>43077</v>
      </c>
      <c r="H59" s="547" t="s">
        <v>1388</v>
      </c>
      <c r="I59" s="545" t="s">
        <v>1348</v>
      </c>
      <c r="J59" s="206"/>
    </row>
    <row r="60" spans="1:11" x14ac:dyDescent="0.25">
      <c r="A60" s="206">
        <v>59</v>
      </c>
      <c r="B60" s="7" t="s">
        <v>419</v>
      </c>
      <c r="C60" s="220" t="s">
        <v>172</v>
      </c>
      <c r="D60" s="220" t="s">
        <v>163</v>
      </c>
      <c r="E60" s="220" t="s">
        <v>62</v>
      </c>
      <c r="F60" s="449">
        <v>43065</v>
      </c>
      <c r="G60" s="449">
        <v>43077</v>
      </c>
      <c r="H60" s="546"/>
      <c r="I60" s="546"/>
      <c r="J60" s="206"/>
    </row>
    <row r="61" spans="1:11" x14ac:dyDescent="0.25">
      <c r="A61" s="206">
        <v>60</v>
      </c>
      <c r="B61" s="5" t="s">
        <v>146</v>
      </c>
      <c r="C61" s="220" t="s">
        <v>73</v>
      </c>
      <c r="D61" s="220" t="s">
        <v>145</v>
      </c>
      <c r="E61" s="220" t="s">
        <v>62</v>
      </c>
      <c r="F61" s="449">
        <v>43065</v>
      </c>
      <c r="G61" s="449">
        <v>43077</v>
      </c>
      <c r="H61" s="547" t="s">
        <v>1389</v>
      </c>
      <c r="I61" s="545" t="s">
        <v>1348</v>
      </c>
      <c r="J61" s="206" t="s">
        <v>1462</v>
      </c>
    </row>
    <row r="62" spans="1:11" x14ac:dyDescent="0.25">
      <c r="A62" s="206">
        <v>61</v>
      </c>
      <c r="B62" s="5" t="s">
        <v>171</v>
      </c>
      <c r="C62" s="220" t="s">
        <v>172</v>
      </c>
      <c r="D62" s="220" t="s">
        <v>173</v>
      </c>
      <c r="E62" s="220" t="s">
        <v>62</v>
      </c>
      <c r="F62" s="449">
        <v>43065</v>
      </c>
      <c r="G62" s="449">
        <v>43077</v>
      </c>
      <c r="H62" s="546"/>
      <c r="I62" s="546"/>
      <c r="J62" s="206"/>
    </row>
    <row r="63" spans="1:11" x14ac:dyDescent="0.25">
      <c r="A63" s="206">
        <v>62</v>
      </c>
      <c r="B63" s="7" t="s">
        <v>418</v>
      </c>
      <c r="C63" s="220" t="s">
        <v>180</v>
      </c>
      <c r="D63" s="220" t="s">
        <v>181</v>
      </c>
      <c r="E63" s="220" t="s">
        <v>62</v>
      </c>
      <c r="F63" s="449">
        <v>43065</v>
      </c>
      <c r="G63" s="456">
        <v>43078</v>
      </c>
      <c r="H63" s="206" t="s">
        <v>1424</v>
      </c>
      <c r="I63" s="468" t="s">
        <v>1348</v>
      </c>
      <c r="J63" s="206"/>
    </row>
    <row r="64" spans="1:11" x14ac:dyDescent="0.25">
      <c r="A64" s="206">
        <v>63</v>
      </c>
      <c r="B64" s="7" t="s">
        <v>420</v>
      </c>
      <c r="C64" s="220" t="s">
        <v>78</v>
      </c>
      <c r="D64" s="220" t="s">
        <v>137</v>
      </c>
      <c r="E64" s="220" t="s">
        <v>62</v>
      </c>
      <c r="F64" s="449">
        <v>43065</v>
      </c>
      <c r="G64" s="456">
        <v>43078</v>
      </c>
      <c r="H64" s="206" t="s">
        <v>1419</v>
      </c>
      <c r="I64" s="469" t="s">
        <v>1349</v>
      </c>
      <c r="J64" s="206"/>
    </row>
    <row r="65" spans="1:10" x14ac:dyDescent="0.25">
      <c r="A65" s="206">
        <v>64</v>
      </c>
      <c r="B65" s="7" t="s">
        <v>187</v>
      </c>
      <c r="C65" s="220" t="s">
        <v>78</v>
      </c>
      <c r="D65" s="220" t="s">
        <v>185</v>
      </c>
      <c r="E65" s="220" t="s">
        <v>62</v>
      </c>
      <c r="F65" s="449">
        <v>43065</v>
      </c>
      <c r="G65" s="456">
        <v>43078</v>
      </c>
      <c r="H65" s="206" t="s">
        <v>1420</v>
      </c>
      <c r="I65" s="469" t="s">
        <v>1349</v>
      </c>
      <c r="J65" s="206"/>
    </row>
    <row r="66" spans="1:10" x14ac:dyDescent="0.25">
      <c r="A66" s="206">
        <v>65</v>
      </c>
      <c r="B66" s="7" t="s">
        <v>186</v>
      </c>
      <c r="C66" s="220" t="s">
        <v>77</v>
      </c>
      <c r="D66" s="220" t="s">
        <v>185</v>
      </c>
      <c r="E66" s="220" t="s">
        <v>62</v>
      </c>
      <c r="F66" s="449">
        <v>43065</v>
      </c>
      <c r="G66" s="456">
        <v>43078</v>
      </c>
      <c r="H66" s="206" t="s">
        <v>1421</v>
      </c>
      <c r="I66" s="469" t="s">
        <v>1349</v>
      </c>
      <c r="J66" s="206"/>
    </row>
    <row r="67" spans="1:10" x14ac:dyDescent="0.25">
      <c r="A67" s="206">
        <v>66</v>
      </c>
      <c r="B67" s="7" t="s">
        <v>421</v>
      </c>
      <c r="C67" s="220" t="s">
        <v>98</v>
      </c>
      <c r="D67" s="220" t="s">
        <v>138</v>
      </c>
      <c r="E67" s="220" t="s">
        <v>62</v>
      </c>
      <c r="F67" s="449">
        <v>43065</v>
      </c>
      <c r="G67" s="456">
        <v>43078</v>
      </c>
      <c r="H67" s="547" t="s">
        <v>1391</v>
      </c>
      <c r="I67" s="545" t="s">
        <v>1348</v>
      </c>
      <c r="J67" s="206"/>
    </row>
    <row r="68" spans="1:10" x14ac:dyDescent="0.25">
      <c r="A68" s="206">
        <v>67</v>
      </c>
      <c r="B68" s="5" t="s">
        <v>442</v>
      </c>
      <c r="C68" s="220" t="s">
        <v>69</v>
      </c>
      <c r="D68" s="220" t="s">
        <v>138</v>
      </c>
      <c r="E68" s="220" t="s">
        <v>62</v>
      </c>
      <c r="F68" s="449">
        <v>43065</v>
      </c>
      <c r="G68" s="449">
        <v>43078</v>
      </c>
      <c r="H68" s="546"/>
      <c r="I68" s="546"/>
      <c r="J68" s="206" t="s">
        <v>1462</v>
      </c>
    </row>
    <row r="69" spans="1:10" x14ac:dyDescent="0.25">
      <c r="A69" s="206">
        <v>68</v>
      </c>
      <c r="B69" s="7" t="s">
        <v>417</v>
      </c>
      <c r="C69" s="220" t="s">
        <v>159</v>
      </c>
      <c r="D69" s="220" t="s">
        <v>154</v>
      </c>
      <c r="E69" s="220" t="s">
        <v>62</v>
      </c>
      <c r="F69" s="449">
        <v>43065</v>
      </c>
      <c r="G69" s="456">
        <v>43078</v>
      </c>
      <c r="H69" s="547" t="s">
        <v>1392</v>
      </c>
      <c r="I69" s="545" t="s">
        <v>1348</v>
      </c>
      <c r="J69" s="206"/>
    </row>
    <row r="70" spans="1:10" x14ac:dyDescent="0.25">
      <c r="A70" s="206">
        <v>69</v>
      </c>
      <c r="B70" s="5" t="s">
        <v>439</v>
      </c>
      <c r="C70" s="220" t="s">
        <v>440</v>
      </c>
      <c r="D70" s="220" t="s">
        <v>154</v>
      </c>
      <c r="E70" s="220" t="s">
        <v>62</v>
      </c>
      <c r="F70" s="449">
        <v>43065</v>
      </c>
      <c r="G70" s="449">
        <v>43078</v>
      </c>
      <c r="H70" s="546"/>
      <c r="I70" s="546"/>
      <c r="J70" s="206" t="s">
        <v>1462</v>
      </c>
    </row>
    <row r="71" spans="1:10" x14ac:dyDescent="0.25">
      <c r="A71" s="206">
        <v>70</v>
      </c>
      <c r="B71" s="7" t="s">
        <v>422</v>
      </c>
      <c r="C71" s="220" t="s">
        <v>98</v>
      </c>
      <c r="D71" s="220" t="s">
        <v>139</v>
      </c>
      <c r="E71" s="220" t="s">
        <v>62</v>
      </c>
      <c r="F71" s="449">
        <v>43065</v>
      </c>
      <c r="G71" s="456">
        <v>43078</v>
      </c>
      <c r="H71" s="547" t="s">
        <v>1436</v>
      </c>
      <c r="I71" s="545" t="s">
        <v>1348</v>
      </c>
      <c r="J71" s="206"/>
    </row>
    <row r="72" spans="1:10" x14ac:dyDescent="0.25">
      <c r="A72" s="206">
        <v>71</v>
      </c>
      <c r="B72" s="5" t="s">
        <v>441</v>
      </c>
      <c r="C72" s="220" t="s">
        <v>111</v>
      </c>
      <c r="D72" s="220" t="s">
        <v>139</v>
      </c>
      <c r="E72" s="220" t="s">
        <v>62</v>
      </c>
      <c r="F72" s="449">
        <v>43065</v>
      </c>
      <c r="G72" s="449">
        <v>43078</v>
      </c>
      <c r="H72" s="546"/>
      <c r="I72" s="546"/>
      <c r="J72" s="206"/>
    </row>
    <row r="73" spans="1:10" x14ac:dyDescent="0.25">
      <c r="A73" s="206">
        <v>72</v>
      </c>
      <c r="B73" s="7" t="s">
        <v>126</v>
      </c>
      <c r="C73" s="220" t="s">
        <v>98</v>
      </c>
      <c r="D73" s="220" t="s">
        <v>125</v>
      </c>
      <c r="E73" s="220" t="s">
        <v>62</v>
      </c>
      <c r="F73" s="449">
        <v>43065</v>
      </c>
      <c r="G73" s="456">
        <v>43078</v>
      </c>
      <c r="H73" s="547" t="s">
        <v>1394</v>
      </c>
      <c r="I73" s="545" t="s">
        <v>1348</v>
      </c>
      <c r="J73" s="206"/>
    </row>
    <row r="74" spans="1:10" x14ac:dyDescent="0.25">
      <c r="A74" s="206">
        <v>73</v>
      </c>
      <c r="B74" s="5" t="s">
        <v>127</v>
      </c>
      <c r="C74" s="220" t="s">
        <v>128</v>
      </c>
      <c r="D74" s="220" t="s">
        <v>125</v>
      </c>
      <c r="E74" s="220" t="s">
        <v>62</v>
      </c>
      <c r="F74" s="449">
        <v>43065</v>
      </c>
      <c r="G74" s="449">
        <v>43078</v>
      </c>
      <c r="H74" s="546"/>
      <c r="I74" s="546"/>
      <c r="J74" s="206"/>
    </row>
    <row r="75" spans="1:10" x14ac:dyDescent="0.25">
      <c r="A75" s="206">
        <v>74</v>
      </c>
      <c r="B75" s="5" t="s">
        <v>114</v>
      </c>
      <c r="C75" s="220" t="s">
        <v>115</v>
      </c>
      <c r="D75" s="220" t="s">
        <v>88</v>
      </c>
      <c r="E75" s="220" t="s">
        <v>62</v>
      </c>
      <c r="F75" s="449">
        <v>43065</v>
      </c>
      <c r="G75" s="449">
        <v>43078</v>
      </c>
      <c r="H75" s="547" t="s">
        <v>1395</v>
      </c>
      <c r="I75" s="545" t="s">
        <v>1348</v>
      </c>
      <c r="J75" s="206"/>
    </row>
    <row r="76" spans="1:10" x14ac:dyDescent="0.25">
      <c r="A76" s="206">
        <v>75</v>
      </c>
      <c r="B76" s="7" t="s">
        <v>427</v>
      </c>
      <c r="C76" s="220" t="s">
        <v>159</v>
      </c>
      <c r="D76" s="220" t="s">
        <v>88</v>
      </c>
      <c r="E76" s="220" t="s">
        <v>62</v>
      </c>
      <c r="F76" s="449">
        <v>43065</v>
      </c>
      <c r="G76" s="456">
        <v>43078</v>
      </c>
      <c r="H76" s="546"/>
      <c r="I76" s="546"/>
      <c r="J76" s="206"/>
    </row>
    <row r="77" spans="1:10" ht="15.75" customHeight="1" x14ac:dyDescent="0.25">
      <c r="A77" s="206">
        <v>76</v>
      </c>
      <c r="B77" s="7" t="s">
        <v>416</v>
      </c>
      <c r="C77" s="220" t="s">
        <v>190</v>
      </c>
      <c r="D77" s="220" t="s">
        <v>185</v>
      </c>
      <c r="E77" s="220" t="s">
        <v>62</v>
      </c>
      <c r="F77" s="449">
        <v>43065</v>
      </c>
      <c r="G77" s="456">
        <v>43078</v>
      </c>
      <c r="H77" s="547" t="s">
        <v>1396</v>
      </c>
      <c r="I77" s="545" t="s">
        <v>1348</v>
      </c>
      <c r="J77" s="206"/>
    </row>
    <row r="78" spans="1:10" x14ac:dyDescent="0.25">
      <c r="A78" s="206">
        <v>77</v>
      </c>
      <c r="B78" s="5" t="s">
        <v>188</v>
      </c>
      <c r="C78" s="220" t="s">
        <v>110</v>
      </c>
      <c r="D78" s="220" t="s">
        <v>185</v>
      </c>
      <c r="E78" s="220" t="s">
        <v>62</v>
      </c>
      <c r="F78" s="449">
        <v>43065</v>
      </c>
      <c r="G78" s="449">
        <v>43078</v>
      </c>
      <c r="H78" s="546"/>
      <c r="I78" s="546"/>
      <c r="J78" s="206"/>
    </row>
    <row r="79" spans="1:10" x14ac:dyDescent="0.25">
      <c r="A79" s="206">
        <v>78</v>
      </c>
      <c r="B79" s="5" t="s">
        <v>443</v>
      </c>
      <c r="C79" s="220" t="s">
        <v>109</v>
      </c>
      <c r="D79" s="220" t="s">
        <v>89</v>
      </c>
      <c r="E79" s="220" t="s">
        <v>62</v>
      </c>
      <c r="F79" s="449">
        <v>43065</v>
      </c>
      <c r="G79" s="449">
        <v>43078</v>
      </c>
      <c r="H79" s="547" t="s">
        <v>1397</v>
      </c>
      <c r="I79" s="545" t="s">
        <v>1348</v>
      </c>
      <c r="J79" s="206"/>
    </row>
    <row r="80" spans="1:10" x14ac:dyDescent="0.25">
      <c r="A80" s="206">
        <v>79</v>
      </c>
      <c r="B80" s="5" t="s">
        <v>447</v>
      </c>
      <c r="C80" s="220" t="s">
        <v>111</v>
      </c>
      <c r="D80" s="220" t="s">
        <v>89</v>
      </c>
      <c r="E80" s="220" t="s">
        <v>62</v>
      </c>
      <c r="F80" s="449">
        <v>43065</v>
      </c>
      <c r="G80" s="449">
        <v>43078</v>
      </c>
      <c r="H80" s="546"/>
      <c r="I80" s="546"/>
      <c r="J80" s="206" t="s">
        <v>1462</v>
      </c>
    </row>
    <row r="81" spans="1:10" x14ac:dyDescent="0.25">
      <c r="A81" s="206">
        <v>80</v>
      </c>
      <c r="B81" s="7" t="s">
        <v>1318</v>
      </c>
      <c r="C81" s="220" t="s">
        <v>1319</v>
      </c>
      <c r="D81" s="220" t="s">
        <v>1184</v>
      </c>
      <c r="E81" s="220" t="s">
        <v>62</v>
      </c>
      <c r="F81" s="449">
        <v>43065</v>
      </c>
      <c r="G81" s="456">
        <v>43078</v>
      </c>
      <c r="H81" s="547" t="s">
        <v>1398</v>
      </c>
      <c r="I81" s="545" t="s">
        <v>1348</v>
      </c>
      <c r="J81" s="206"/>
    </row>
    <row r="82" spans="1:10" ht="15.75" customHeight="1" x14ac:dyDescent="0.25">
      <c r="A82" s="206">
        <v>81</v>
      </c>
      <c r="B82" s="5" t="s">
        <v>1325</v>
      </c>
      <c r="C82" s="220" t="s">
        <v>110</v>
      </c>
      <c r="D82" s="220" t="s">
        <v>1184</v>
      </c>
      <c r="E82" s="220" t="s">
        <v>62</v>
      </c>
      <c r="F82" s="449">
        <v>43065</v>
      </c>
      <c r="G82" s="449">
        <v>43078</v>
      </c>
      <c r="H82" s="546"/>
      <c r="I82" s="546"/>
      <c r="J82" s="206"/>
    </row>
    <row r="83" spans="1:10" x14ac:dyDescent="0.25">
      <c r="A83" s="206">
        <v>82</v>
      </c>
      <c r="B83" s="7" t="s">
        <v>425</v>
      </c>
      <c r="C83" s="220" t="s">
        <v>426</v>
      </c>
      <c r="D83" s="220" t="s">
        <v>131</v>
      </c>
      <c r="E83" s="220" t="s">
        <v>62</v>
      </c>
      <c r="F83" s="449">
        <v>43065</v>
      </c>
      <c r="G83" s="456">
        <v>43078</v>
      </c>
      <c r="H83" s="547" t="s">
        <v>1399</v>
      </c>
      <c r="I83" s="545" t="s">
        <v>1348</v>
      </c>
      <c r="J83" s="206"/>
    </row>
    <row r="84" spans="1:10" x14ac:dyDescent="0.25">
      <c r="A84" s="206">
        <v>83</v>
      </c>
      <c r="B84" s="7" t="s">
        <v>134</v>
      </c>
      <c r="C84" s="220" t="s">
        <v>135</v>
      </c>
      <c r="D84" s="220" t="s">
        <v>131</v>
      </c>
      <c r="E84" s="220" t="s">
        <v>62</v>
      </c>
      <c r="F84" s="449">
        <v>43065</v>
      </c>
      <c r="G84" s="456">
        <v>43078</v>
      </c>
      <c r="H84" s="546"/>
      <c r="I84" s="546"/>
      <c r="J84" s="206"/>
    </row>
    <row r="85" spans="1:10" x14ac:dyDescent="0.25">
      <c r="A85" s="206">
        <v>84</v>
      </c>
      <c r="B85" s="7" t="s">
        <v>423</v>
      </c>
      <c r="C85" s="220" t="s">
        <v>98</v>
      </c>
      <c r="D85" s="220" t="s">
        <v>140</v>
      </c>
      <c r="E85" s="220" t="s">
        <v>62</v>
      </c>
      <c r="F85" s="449">
        <v>43065</v>
      </c>
      <c r="G85" s="456">
        <v>43078</v>
      </c>
      <c r="H85" s="547" t="s">
        <v>1400</v>
      </c>
      <c r="I85" s="545" t="s">
        <v>1348</v>
      </c>
      <c r="J85" s="206" t="s">
        <v>1462</v>
      </c>
    </row>
    <row r="86" spans="1:10" x14ac:dyDescent="0.25">
      <c r="A86" s="206">
        <v>85</v>
      </c>
      <c r="B86" s="5" t="s">
        <v>436</v>
      </c>
      <c r="C86" s="220" t="s">
        <v>91</v>
      </c>
      <c r="D86" s="220" t="s">
        <v>140</v>
      </c>
      <c r="E86" s="220" t="s">
        <v>62</v>
      </c>
      <c r="F86" s="449">
        <v>43065</v>
      </c>
      <c r="G86" s="456">
        <v>43078</v>
      </c>
      <c r="H86" s="546"/>
      <c r="I86" s="546"/>
      <c r="J86" s="206" t="s">
        <v>1462</v>
      </c>
    </row>
    <row r="87" spans="1:10" x14ac:dyDescent="0.25">
      <c r="A87" s="206">
        <v>86</v>
      </c>
      <c r="B87" s="5" t="s">
        <v>133</v>
      </c>
      <c r="C87" s="220" t="s">
        <v>69</v>
      </c>
      <c r="D87" s="220" t="s">
        <v>131</v>
      </c>
      <c r="E87" s="220" t="s">
        <v>62</v>
      </c>
      <c r="F87" s="449">
        <v>43065</v>
      </c>
      <c r="G87" s="449">
        <v>43078</v>
      </c>
      <c r="H87" s="547" t="s">
        <v>1401</v>
      </c>
      <c r="I87" s="545" t="s">
        <v>1348</v>
      </c>
      <c r="J87" s="206"/>
    </row>
    <row r="88" spans="1:10" x14ac:dyDescent="0.25">
      <c r="A88" s="206">
        <v>87</v>
      </c>
      <c r="B88" s="5" t="s">
        <v>119</v>
      </c>
      <c r="C88" s="220" t="s">
        <v>120</v>
      </c>
      <c r="D88" s="220" t="s">
        <v>121</v>
      </c>
      <c r="E88" s="220" t="s">
        <v>62</v>
      </c>
      <c r="F88" s="449">
        <v>43065</v>
      </c>
      <c r="G88" s="449">
        <v>43078</v>
      </c>
      <c r="H88" s="546"/>
      <c r="I88" s="546"/>
      <c r="J88" s="206"/>
    </row>
    <row r="89" spans="1:10" x14ac:dyDescent="0.25">
      <c r="A89" s="206">
        <v>88</v>
      </c>
      <c r="B89" s="5" t="s">
        <v>448</v>
      </c>
      <c r="C89" s="220" t="s">
        <v>59</v>
      </c>
      <c r="D89" s="220" t="s">
        <v>185</v>
      </c>
      <c r="E89" s="220" t="s">
        <v>62</v>
      </c>
      <c r="F89" s="449">
        <v>43065</v>
      </c>
      <c r="G89" s="449">
        <v>43078</v>
      </c>
      <c r="H89" s="547" t="s">
        <v>1402</v>
      </c>
      <c r="I89" s="545" t="s">
        <v>1348</v>
      </c>
      <c r="J89" s="206"/>
    </row>
    <row r="90" spans="1:10" x14ac:dyDescent="0.25">
      <c r="A90" s="206">
        <v>89</v>
      </c>
      <c r="B90" s="7" t="s">
        <v>403</v>
      </c>
      <c r="C90" s="220" t="s">
        <v>59</v>
      </c>
      <c r="D90" s="220" t="s">
        <v>140</v>
      </c>
      <c r="E90" s="220" t="s">
        <v>62</v>
      </c>
      <c r="F90" s="449">
        <v>43065</v>
      </c>
      <c r="G90" s="449">
        <v>43078</v>
      </c>
      <c r="H90" s="546"/>
      <c r="I90" s="546"/>
      <c r="J90" s="206" t="s">
        <v>1462</v>
      </c>
    </row>
    <row r="91" spans="1:10" x14ac:dyDescent="0.25">
      <c r="A91" s="206">
        <v>90</v>
      </c>
      <c r="B91" s="5" t="s">
        <v>143</v>
      </c>
      <c r="C91" s="220" t="s">
        <v>144</v>
      </c>
      <c r="D91" s="220" t="s">
        <v>145</v>
      </c>
      <c r="E91" s="220" t="s">
        <v>62</v>
      </c>
      <c r="F91" s="449">
        <v>43065</v>
      </c>
      <c r="G91" s="449">
        <v>43078</v>
      </c>
      <c r="H91" s="547" t="s">
        <v>1403</v>
      </c>
      <c r="I91" s="545" t="s">
        <v>1348</v>
      </c>
      <c r="J91" s="206"/>
    </row>
    <row r="92" spans="1:10" ht="15" customHeight="1" x14ac:dyDescent="0.25">
      <c r="A92" s="206">
        <v>91</v>
      </c>
      <c r="B92" s="5" t="s">
        <v>85</v>
      </c>
      <c r="C92" s="220" t="s">
        <v>76</v>
      </c>
      <c r="D92" s="220" t="s">
        <v>82</v>
      </c>
      <c r="E92" s="220" t="s">
        <v>62</v>
      </c>
      <c r="F92" s="449">
        <v>43065</v>
      </c>
      <c r="G92" s="449">
        <v>43078</v>
      </c>
      <c r="H92" s="546"/>
      <c r="I92" s="546"/>
      <c r="J92" s="206" t="s">
        <v>1462</v>
      </c>
    </row>
    <row r="93" spans="1:10" x14ac:dyDescent="0.25">
      <c r="A93" s="206">
        <v>92</v>
      </c>
      <c r="B93" s="7" t="s">
        <v>174</v>
      </c>
      <c r="C93" s="220" t="s">
        <v>172</v>
      </c>
      <c r="D93" s="220" t="s">
        <v>175</v>
      </c>
      <c r="E93" s="220" t="s">
        <v>62</v>
      </c>
      <c r="F93" s="449">
        <v>43065</v>
      </c>
      <c r="G93" s="456">
        <v>43078</v>
      </c>
      <c r="H93" s="547" t="s">
        <v>1437</v>
      </c>
      <c r="I93" s="545" t="s">
        <v>1348</v>
      </c>
      <c r="J93" s="206"/>
    </row>
    <row r="94" spans="1:10" x14ac:dyDescent="0.25">
      <c r="A94" s="206">
        <v>93</v>
      </c>
      <c r="B94" s="7" t="s">
        <v>1182</v>
      </c>
      <c r="C94" s="220" t="s">
        <v>79</v>
      </c>
      <c r="D94" s="220" t="s">
        <v>137</v>
      </c>
      <c r="E94" s="220" t="s">
        <v>62</v>
      </c>
      <c r="F94" s="449">
        <v>43065</v>
      </c>
      <c r="G94" s="456">
        <v>43078</v>
      </c>
      <c r="H94" s="546"/>
      <c r="I94" s="546"/>
      <c r="J94" s="206"/>
    </row>
    <row r="95" spans="1:10" x14ac:dyDescent="0.25">
      <c r="A95" s="206">
        <v>94</v>
      </c>
      <c r="B95" s="7" t="s">
        <v>178</v>
      </c>
      <c r="C95" s="220" t="s">
        <v>172</v>
      </c>
      <c r="D95" s="220" t="s">
        <v>179</v>
      </c>
      <c r="E95" s="220" t="s">
        <v>62</v>
      </c>
      <c r="F95" s="449">
        <v>43065</v>
      </c>
      <c r="G95" s="456">
        <v>43078</v>
      </c>
      <c r="H95" s="547" t="s">
        <v>1404</v>
      </c>
      <c r="I95" s="545" t="s">
        <v>1348</v>
      </c>
      <c r="J95" s="206"/>
    </row>
    <row r="96" spans="1:10" x14ac:dyDescent="0.25">
      <c r="A96" s="206">
        <v>95</v>
      </c>
      <c r="B96" s="7" t="s">
        <v>424</v>
      </c>
      <c r="C96" s="220" t="s">
        <v>128</v>
      </c>
      <c r="D96" s="220" t="s">
        <v>142</v>
      </c>
      <c r="E96" s="220" t="s">
        <v>62</v>
      </c>
      <c r="F96" s="449">
        <v>43065</v>
      </c>
      <c r="G96" s="456">
        <v>43078</v>
      </c>
      <c r="H96" s="546"/>
      <c r="I96" s="546"/>
      <c r="J96" s="206" t="s">
        <v>1462</v>
      </c>
    </row>
    <row r="97" spans="1:11" x14ac:dyDescent="0.25">
      <c r="A97" s="206">
        <v>96</v>
      </c>
      <c r="B97" s="5" t="s">
        <v>445</v>
      </c>
      <c r="C97" s="220" t="s">
        <v>110</v>
      </c>
      <c r="D97" s="220" t="s">
        <v>103</v>
      </c>
      <c r="E97" s="220" t="s">
        <v>62</v>
      </c>
      <c r="F97" s="449">
        <v>43065</v>
      </c>
      <c r="G97" s="449">
        <v>43078</v>
      </c>
      <c r="H97" s="547" t="s">
        <v>1405</v>
      </c>
      <c r="I97" s="545" t="s">
        <v>1348</v>
      </c>
      <c r="J97" s="206" t="s">
        <v>1462</v>
      </c>
    </row>
    <row r="98" spans="1:11" x14ac:dyDescent="0.25">
      <c r="A98" s="206">
        <v>97</v>
      </c>
      <c r="B98" s="5" t="s">
        <v>446</v>
      </c>
      <c r="C98" s="220" t="s">
        <v>111</v>
      </c>
      <c r="D98" s="220" t="s">
        <v>108</v>
      </c>
      <c r="E98" s="220" t="s">
        <v>62</v>
      </c>
      <c r="F98" s="449">
        <v>43065</v>
      </c>
      <c r="G98" s="449">
        <v>43078</v>
      </c>
      <c r="H98" s="546"/>
      <c r="I98" s="546"/>
      <c r="J98" s="206"/>
    </row>
    <row r="99" spans="1:11" x14ac:dyDescent="0.25">
      <c r="A99" s="206">
        <v>98</v>
      </c>
      <c r="B99" s="5" t="s">
        <v>1316</v>
      </c>
      <c r="C99" s="220" t="s">
        <v>128</v>
      </c>
      <c r="D99" s="220" t="s">
        <v>94</v>
      </c>
      <c r="E99" s="220" t="s">
        <v>62</v>
      </c>
      <c r="F99" s="449">
        <v>43065</v>
      </c>
      <c r="G99" s="449">
        <v>43078</v>
      </c>
      <c r="H99" s="547" t="s">
        <v>1406</v>
      </c>
      <c r="I99" s="545" t="s">
        <v>1348</v>
      </c>
      <c r="J99" s="206"/>
    </row>
    <row r="100" spans="1:11" x14ac:dyDescent="0.25">
      <c r="A100" s="206">
        <v>99</v>
      </c>
      <c r="B100" s="5" t="s">
        <v>444</v>
      </c>
      <c r="C100" s="220" t="s">
        <v>110</v>
      </c>
      <c r="D100" s="220" t="s">
        <v>101</v>
      </c>
      <c r="E100" s="220" t="s">
        <v>62</v>
      </c>
      <c r="F100" s="449">
        <v>43065</v>
      </c>
      <c r="G100" s="449">
        <v>43078</v>
      </c>
      <c r="H100" s="546"/>
      <c r="I100" s="546"/>
      <c r="J100" s="206" t="s">
        <v>1462</v>
      </c>
    </row>
    <row r="101" spans="1:11" x14ac:dyDescent="0.25">
      <c r="A101" s="206">
        <v>100</v>
      </c>
      <c r="B101" s="5" t="s">
        <v>449</v>
      </c>
      <c r="C101" s="220" t="s">
        <v>128</v>
      </c>
      <c r="D101" s="220" t="s">
        <v>181</v>
      </c>
      <c r="E101" s="220" t="s">
        <v>57</v>
      </c>
      <c r="F101" s="449">
        <v>43065</v>
      </c>
      <c r="G101" s="449">
        <v>43078</v>
      </c>
      <c r="H101" s="547" t="s">
        <v>1407</v>
      </c>
      <c r="I101" s="545" t="s">
        <v>1348</v>
      </c>
      <c r="J101" s="206"/>
    </row>
    <row r="102" spans="1:11" x14ac:dyDescent="0.25">
      <c r="A102" s="206">
        <v>101</v>
      </c>
      <c r="B102" s="5" t="s">
        <v>147</v>
      </c>
      <c r="C102" s="220" t="s">
        <v>144</v>
      </c>
      <c r="D102" s="220" t="s">
        <v>145</v>
      </c>
      <c r="E102" s="220" t="s">
        <v>57</v>
      </c>
      <c r="F102" s="449">
        <v>43065</v>
      </c>
      <c r="G102" s="456">
        <v>43078</v>
      </c>
      <c r="H102" s="546"/>
      <c r="I102" s="546"/>
      <c r="J102" s="206"/>
    </row>
    <row r="103" spans="1:11" x14ac:dyDescent="0.25">
      <c r="A103" s="206">
        <v>102</v>
      </c>
      <c r="B103" s="5" t="s">
        <v>122</v>
      </c>
      <c r="C103" s="220" t="s">
        <v>120</v>
      </c>
      <c r="D103" s="220" t="s">
        <v>123</v>
      </c>
      <c r="E103" s="220" t="s">
        <v>57</v>
      </c>
      <c r="F103" s="449">
        <v>43065</v>
      </c>
      <c r="G103" s="456">
        <v>43078</v>
      </c>
      <c r="H103" s="547" t="s">
        <v>1408</v>
      </c>
      <c r="I103" s="545" t="s">
        <v>1348</v>
      </c>
      <c r="J103" s="206"/>
    </row>
    <row r="104" spans="1:11" x14ac:dyDescent="0.25">
      <c r="A104" s="206">
        <v>103</v>
      </c>
      <c r="B104" s="7" t="s">
        <v>1181</v>
      </c>
      <c r="C104" s="220" t="s">
        <v>61</v>
      </c>
      <c r="D104" s="220" t="s">
        <v>185</v>
      </c>
      <c r="E104" s="220" t="s">
        <v>57</v>
      </c>
      <c r="F104" s="449">
        <v>43065</v>
      </c>
      <c r="G104" s="456">
        <v>43078</v>
      </c>
      <c r="H104" s="546"/>
      <c r="I104" s="546"/>
      <c r="J104" s="206"/>
    </row>
    <row r="105" spans="1:11" x14ac:dyDescent="0.25">
      <c r="A105" s="206">
        <v>55</v>
      </c>
      <c r="B105" s="5" t="s">
        <v>116</v>
      </c>
      <c r="C105" s="220" t="s">
        <v>117</v>
      </c>
      <c r="D105" s="220" t="s">
        <v>118</v>
      </c>
      <c r="E105" s="220" t="s">
        <v>57</v>
      </c>
      <c r="F105" s="449">
        <v>43065</v>
      </c>
      <c r="G105" s="449">
        <v>43077</v>
      </c>
      <c r="H105" s="206" t="s">
        <v>1422</v>
      </c>
      <c r="I105" s="469" t="s">
        <v>1349</v>
      </c>
      <c r="J105" s="206"/>
      <c r="K105" t="s">
        <v>1361</v>
      </c>
    </row>
    <row r="106" spans="1:11" x14ac:dyDescent="0.25">
      <c r="A106" s="206">
        <v>105</v>
      </c>
      <c r="B106" s="5" t="s">
        <v>54</v>
      </c>
      <c r="C106" s="220" t="s">
        <v>55</v>
      </c>
      <c r="D106" s="220" t="s">
        <v>56</v>
      </c>
      <c r="E106" s="220" t="s">
        <v>57</v>
      </c>
      <c r="F106" s="449">
        <v>43065</v>
      </c>
      <c r="G106" s="449">
        <v>43071</v>
      </c>
      <c r="H106" s="206" t="s">
        <v>1424</v>
      </c>
      <c r="I106" s="469" t="s">
        <v>1349</v>
      </c>
      <c r="J106" s="206"/>
      <c r="K106" t="s">
        <v>1463</v>
      </c>
    </row>
  </sheetData>
  <autoFilter ref="B1:I106"/>
  <mergeCells count="80">
    <mergeCell ref="H8:H9"/>
    <mergeCell ref="I8:I9"/>
    <mergeCell ref="H10:H11"/>
    <mergeCell ref="I10:I11"/>
    <mergeCell ref="H12:H13"/>
    <mergeCell ref="I12:I13"/>
    <mergeCell ref="I97:I98"/>
    <mergeCell ref="I99:I100"/>
    <mergeCell ref="I101:I102"/>
    <mergeCell ref="I103:I104"/>
    <mergeCell ref="I95:I96"/>
    <mergeCell ref="I73:I74"/>
    <mergeCell ref="I75:I76"/>
    <mergeCell ref="I77:I78"/>
    <mergeCell ref="I79:I80"/>
    <mergeCell ref="I81:I82"/>
    <mergeCell ref="I93:I94"/>
    <mergeCell ref="I71:I72"/>
    <mergeCell ref="I45:I46"/>
    <mergeCell ref="I47:I48"/>
    <mergeCell ref="I53:I54"/>
    <mergeCell ref="I55:I56"/>
    <mergeCell ref="I57:I58"/>
    <mergeCell ref="I59:I60"/>
    <mergeCell ref="I61:I62"/>
    <mergeCell ref="I67:I68"/>
    <mergeCell ref="I69:I70"/>
    <mergeCell ref="I83:I84"/>
    <mergeCell ref="I85:I86"/>
    <mergeCell ref="I87:I88"/>
    <mergeCell ref="I89:I90"/>
    <mergeCell ref="I91:I92"/>
    <mergeCell ref="H99:H100"/>
    <mergeCell ref="H101:H102"/>
    <mergeCell ref="H103:H104"/>
    <mergeCell ref="H47:H48"/>
    <mergeCell ref="H45:H46"/>
    <mergeCell ref="H87:H88"/>
    <mergeCell ref="H89:H90"/>
    <mergeCell ref="H91:H92"/>
    <mergeCell ref="H93:H94"/>
    <mergeCell ref="H95:H96"/>
    <mergeCell ref="H97:H98"/>
    <mergeCell ref="H81:H82"/>
    <mergeCell ref="H69:H70"/>
    <mergeCell ref="H73:H74"/>
    <mergeCell ref="H55:H56"/>
    <mergeCell ref="H75:H76"/>
    <mergeCell ref="H83:H84"/>
    <mergeCell ref="H85:H86"/>
    <mergeCell ref="H59:H60"/>
    <mergeCell ref="H61:H62"/>
    <mergeCell ref="H67:H68"/>
    <mergeCell ref="H71:H72"/>
    <mergeCell ref="H77:H78"/>
    <mergeCell ref="H79:H80"/>
    <mergeCell ref="H57:H58"/>
    <mergeCell ref="I22:I23"/>
    <mergeCell ref="I24:I25"/>
    <mergeCell ref="H33:H34"/>
    <mergeCell ref="H38:H39"/>
    <mergeCell ref="H43:H44"/>
    <mergeCell ref="H53:H54"/>
    <mergeCell ref="I43:I44"/>
    <mergeCell ref="H35:H36"/>
    <mergeCell ref="I35:I36"/>
    <mergeCell ref="H41:H42"/>
    <mergeCell ref="I41:I42"/>
    <mergeCell ref="I33:I34"/>
    <mergeCell ref="I38:I39"/>
    <mergeCell ref="H22:H23"/>
    <mergeCell ref="H24:H25"/>
    <mergeCell ref="I20:I21"/>
    <mergeCell ref="H16:H17"/>
    <mergeCell ref="H18:H19"/>
    <mergeCell ref="H20:H21"/>
    <mergeCell ref="H14:H15"/>
    <mergeCell ref="I14:I15"/>
    <mergeCell ref="I16:I17"/>
    <mergeCell ref="I18:I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K193"/>
  <sheetViews>
    <sheetView workbookViewId="0">
      <selection activeCell="A31" sqref="A31:XFD31"/>
    </sheetView>
  </sheetViews>
  <sheetFormatPr defaultRowHeight="15" x14ac:dyDescent="0.25"/>
  <cols>
    <col min="1" max="1" width="5.7109375" style="464" customWidth="1"/>
    <col min="2" max="2" width="27.7109375" style="274" customWidth="1"/>
    <col min="3" max="3" width="34.28515625" style="464" bestFit="1" customWidth="1"/>
    <col min="4" max="4" width="16.7109375" style="464" bestFit="1" customWidth="1"/>
    <col min="5" max="5" width="9.140625" style="464"/>
    <col min="6" max="6" width="10" style="225" customWidth="1"/>
    <col min="7" max="7" width="10.5703125" style="225" customWidth="1"/>
    <col min="8" max="8" width="20.7109375" style="464" customWidth="1"/>
    <col min="9" max="9" width="24.85546875" style="464" customWidth="1"/>
    <col min="10" max="10" width="7.42578125" style="464" customWidth="1"/>
    <col min="11" max="11" width="20.5703125" customWidth="1"/>
  </cols>
  <sheetData>
    <row r="1" spans="1:11" x14ac:dyDescent="0.25">
      <c r="A1" s="463" t="s">
        <v>1346</v>
      </c>
      <c r="B1" s="463" t="s">
        <v>12</v>
      </c>
      <c r="C1" s="463" t="s">
        <v>1350</v>
      </c>
      <c r="D1" s="463" t="s">
        <v>51</v>
      </c>
      <c r="E1" s="463" t="s">
        <v>13</v>
      </c>
      <c r="F1" s="463" t="s">
        <v>1344</v>
      </c>
      <c r="G1" s="463" t="s">
        <v>1345</v>
      </c>
      <c r="H1" s="463" t="s">
        <v>367</v>
      </c>
      <c r="I1" s="463" t="s">
        <v>1342</v>
      </c>
      <c r="J1" s="463" t="s">
        <v>1343</v>
      </c>
      <c r="K1" s="470" t="s">
        <v>1464</v>
      </c>
    </row>
    <row r="2" spans="1:11" hidden="1" x14ac:dyDescent="0.25">
      <c r="A2" s="206">
        <v>1</v>
      </c>
      <c r="B2" s="5" t="s">
        <v>1176</v>
      </c>
      <c r="C2" s="220" t="s">
        <v>339</v>
      </c>
      <c r="D2" s="220" t="s">
        <v>108</v>
      </c>
      <c r="E2" s="220" t="s">
        <v>57</v>
      </c>
      <c r="F2" s="453">
        <v>43072</v>
      </c>
      <c r="G2" s="453">
        <v>43078</v>
      </c>
      <c r="H2" s="206" t="s">
        <v>1353</v>
      </c>
      <c r="I2" s="469" t="s">
        <v>1349</v>
      </c>
      <c r="J2" s="206"/>
    </row>
    <row r="3" spans="1:11" hidden="1" x14ac:dyDescent="0.25">
      <c r="A3" s="206">
        <v>2</v>
      </c>
      <c r="B3" s="5" t="s">
        <v>341</v>
      </c>
      <c r="C3" s="220" t="s">
        <v>339</v>
      </c>
      <c r="D3" s="220" t="s">
        <v>103</v>
      </c>
      <c r="E3" s="220" t="s">
        <v>57</v>
      </c>
      <c r="F3" s="453">
        <v>43072</v>
      </c>
      <c r="G3" s="453">
        <v>43078</v>
      </c>
      <c r="H3" s="206" t="s">
        <v>1413</v>
      </c>
      <c r="I3" s="469" t="s">
        <v>1349</v>
      </c>
      <c r="J3" s="206"/>
    </row>
    <row r="4" spans="1:11" hidden="1" x14ac:dyDescent="0.25">
      <c r="A4" s="206">
        <v>3</v>
      </c>
      <c r="B4" s="5" t="s">
        <v>280</v>
      </c>
      <c r="C4" s="220" t="s">
        <v>281</v>
      </c>
      <c r="D4" s="220" t="s">
        <v>82</v>
      </c>
      <c r="E4" s="220" t="s">
        <v>62</v>
      </c>
      <c r="F4" s="453">
        <v>43072</v>
      </c>
      <c r="G4" s="453">
        <v>43078</v>
      </c>
      <c r="H4" s="550" t="s">
        <v>1368</v>
      </c>
      <c r="I4" s="545" t="s">
        <v>1348</v>
      </c>
      <c r="J4" s="206"/>
    </row>
    <row r="5" spans="1:11" hidden="1" x14ac:dyDescent="0.25">
      <c r="A5" s="206">
        <v>4</v>
      </c>
      <c r="B5" s="5" t="s">
        <v>459</v>
      </c>
      <c r="C5" s="220" t="s">
        <v>279</v>
      </c>
      <c r="D5" s="220" t="s">
        <v>82</v>
      </c>
      <c r="E5" s="220" t="s">
        <v>62</v>
      </c>
      <c r="F5" s="453">
        <v>43072</v>
      </c>
      <c r="G5" s="453">
        <v>43078</v>
      </c>
      <c r="H5" s="546"/>
      <c r="I5" s="546"/>
      <c r="J5" s="206" t="s">
        <v>1462</v>
      </c>
    </row>
    <row r="6" spans="1:11" hidden="1" x14ac:dyDescent="0.25">
      <c r="A6" s="206">
        <v>5</v>
      </c>
      <c r="B6" s="5" t="s">
        <v>357</v>
      </c>
      <c r="C6" s="220" t="s">
        <v>340</v>
      </c>
      <c r="D6" s="220" t="s">
        <v>181</v>
      </c>
      <c r="E6" s="220" t="s">
        <v>62</v>
      </c>
      <c r="F6" s="453">
        <v>43072</v>
      </c>
      <c r="G6" s="453">
        <v>43078</v>
      </c>
      <c r="H6" s="550" t="s">
        <v>1370</v>
      </c>
      <c r="I6" s="545" t="s">
        <v>1348</v>
      </c>
      <c r="J6" s="206"/>
    </row>
    <row r="7" spans="1:11" hidden="1" x14ac:dyDescent="0.25">
      <c r="A7" s="206">
        <v>6</v>
      </c>
      <c r="B7" s="5" t="s">
        <v>291</v>
      </c>
      <c r="C7" s="220" t="s">
        <v>292</v>
      </c>
      <c r="D7" s="220" t="s">
        <v>88</v>
      </c>
      <c r="E7" s="220" t="s">
        <v>62</v>
      </c>
      <c r="F7" s="453">
        <v>43072</v>
      </c>
      <c r="G7" s="453">
        <v>43078</v>
      </c>
      <c r="H7" s="546"/>
      <c r="I7" s="546"/>
      <c r="J7" s="206"/>
    </row>
    <row r="8" spans="1:11" hidden="1" x14ac:dyDescent="0.25">
      <c r="A8" s="206">
        <v>7</v>
      </c>
      <c r="B8" s="5" t="s">
        <v>309</v>
      </c>
      <c r="C8" s="220" t="s">
        <v>310</v>
      </c>
      <c r="D8" s="220" t="s">
        <v>168</v>
      </c>
      <c r="E8" s="220" t="s">
        <v>62</v>
      </c>
      <c r="F8" s="453">
        <v>43072</v>
      </c>
      <c r="G8" s="453">
        <v>43078</v>
      </c>
      <c r="H8" s="550" t="s">
        <v>1369</v>
      </c>
      <c r="I8" s="545" t="s">
        <v>1348</v>
      </c>
      <c r="J8" s="206"/>
    </row>
    <row r="9" spans="1:11" hidden="1" x14ac:dyDescent="0.25">
      <c r="A9" s="206">
        <v>8</v>
      </c>
      <c r="B9" s="5" t="s">
        <v>299</v>
      </c>
      <c r="C9" s="220" t="s">
        <v>300</v>
      </c>
      <c r="D9" s="220" t="s">
        <v>125</v>
      </c>
      <c r="E9" s="220" t="s">
        <v>62</v>
      </c>
      <c r="F9" s="453">
        <v>43072</v>
      </c>
      <c r="G9" s="453">
        <v>43078</v>
      </c>
      <c r="H9" s="546"/>
      <c r="I9" s="551"/>
      <c r="J9" s="206"/>
    </row>
    <row r="10" spans="1:11" hidden="1" x14ac:dyDescent="0.25">
      <c r="A10" s="206">
        <v>9</v>
      </c>
      <c r="B10" s="5" t="s">
        <v>334</v>
      </c>
      <c r="C10" s="220" t="s">
        <v>335</v>
      </c>
      <c r="D10" s="220" t="s">
        <v>82</v>
      </c>
      <c r="E10" s="220" t="s">
        <v>62</v>
      </c>
      <c r="F10" s="449">
        <v>43072</v>
      </c>
      <c r="G10" s="449">
        <v>43078</v>
      </c>
      <c r="H10" s="466" t="s">
        <v>1476</v>
      </c>
      <c r="I10" s="469" t="s">
        <v>1349</v>
      </c>
      <c r="J10" s="206"/>
      <c r="K10" t="s">
        <v>1463</v>
      </c>
    </row>
    <row r="11" spans="1:11" hidden="1" x14ac:dyDescent="0.25">
      <c r="A11" s="206">
        <v>10</v>
      </c>
      <c r="B11" s="5" t="s">
        <v>458</v>
      </c>
      <c r="C11" s="220" t="s">
        <v>328</v>
      </c>
      <c r="D11" s="220" t="s">
        <v>185</v>
      </c>
      <c r="E11" s="220" t="s">
        <v>62</v>
      </c>
      <c r="F11" s="453">
        <v>43072</v>
      </c>
      <c r="G11" s="453">
        <v>43078</v>
      </c>
      <c r="H11" s="550" t="s">
        <v>1376</v>
      </c>
      <c r="I11" s="545" t="s">
        <v>1348</v>
      </c>
      <c r="J11" s="206"/>
    </row>
    <row r="12" spans="1:11" hidden="1" x14ac:dyDescent="0.25">
      <c r="A12" s="206">
        <v>11</v>
      </c>
      <c r="B12" s="5" t="s">
        <v>284</v>
      </c>
      <c r="C12" s="220" t="s">
        <v>285</v>
      </c>
      <c r="D12" s="220" t="s">
        <v>89</v>
      </c>
      <c r="E12" s="220" t="s">
        <v>62</v>
      </c>
      <c r="F12" s="453">
        <v>43072</v>
      </c>
      <c r="G12" s="453">
        <v>43078</v>
      </c>
      <c r="H12" s="546"/>
      <c r="I12" s="546"/>
      <c r="J12" s="206"/>
    </row>
    <row r="13" spans="1:11" hidden="1" x14ac:dyDescent="0.25">
      <c r="A13" s="206">
        <v>12</v>
      </c>
      <c r="B13" s="5" t="s">
        <v>318</v>
      </c>
      <c r="C13" s="220" t="s">
        <v>279</v>
      </c>
      <c r="D13" s="220" t="s">
        <v>183</v>
      </c>
      <c r="E13" s="220" t="s">
        <v>62</v>
      </c>
      <c r="F13" s="453">
        <v>43072</v>
      </c>
      <c r="G13" s="453">
        <v>43078</v>
      </c>
      <c r="H13" s="550" t="s">
        <v>1371</v>
      </c>
      <c r="I13" s="545" t="s">
        <v>1348</v>
      </c>
      <c r="J13" s="206"/>
    </row>
    <row r="14" spans="1:11" hidden="1" x14ac:dyDescent="0.25">
      <c r="A14" s="206">
        <v>13</v>
      </c>
      <c r="B14" s="5" t="s">
        <v>314</v>
      </c>
      <c r="C14" s="220" t="s">
        <v>310</v>
      </c>
      <c r="D14" s="220" t="s">
        <v>250</v>
      </c>
      <c r="E14" s="220" t="s">
        <v>62</v>
      </c>
      <c r="F14" s="453">
        <v>43072</v>
      </c>
      <c r="G14" s="453">
        <v>43078</v>
      </c>
      <c r="H14" s="546"/>
      <c r="I14" s="546"/>
      <c r="J14" s="206"/>
    </row>
    <row r="15" spans="1:11" hidden="1" x14ac:dyDescent="0.25">
      <c r="A15" s="206">
        <v>14</v>
      </c>
      <c r="B15" s="5" t="s">
        <v>301</v>
      </c>
      <c r="C15" s="220" t="s">
        <v>281</v>
      </c>
      <c r="D15" s="220" t="s">
        <v>145</v>
      </c>
      <c r="E15" s="220" t="s">
        <v>57</v>
      </c>
      <c r="F15" s="453">
        <v>43072</v>
      </c>
      <c r="G15" s="453">
        <v>43078</v>
      </c>
      <c r="H15" s="550" t="s">
        <v>1372</v>
      </c>
      <c r="I15" s="545" t="s">
        <v>1348</v>
      </c>
      <c r="J15" s="206"/>
    </row>
    <row r="16" spans="1:11" hidden="1" x14ac:dyDescent="0.25">
      <c r="A16" s="206">
        <v>15</v>
      </c>
      <c r="B16" s="5" t="s">
        <v>312</v>
      </c>
      <c r="C16" s="220" t="s">
        <v>313</v>
      </c>
      <c r="D16" s="220" t="s">
        <v>181</v>
      </c>
      <c r="E16" s="220" t="s">
        <v>57</v>
      </c>
      <c r="F16" s="453">
        <v>43072</v>
      </c>
      <c r="G16" s="453">
        <v>43078</v>
      </c>
      <c r="H16" s="546"/>
      <c r="I16" s="546"/>
      <c r="J16" s="206"/>
    </row>
    <row r="17" spans="1:11" hidden="1" x14ac:dyDescent="0.25">
      <c r="A17" s="206">
        <v>16</v>
      </c>
      <c r="B17" s="5" t="s">
        <v>311</v>
      </c>
      <c r="C17" s="220" t="s">
        <v>281</v>
      </c>
      <c r="D17" s="220" t="s">
        <v>175</v>
      </c>
      <c r="E17" s="220" t="s">
        <v>57</v>
      </c>
      <c r="F17" s="453">
        <v>43072</v>
      </c>
      <c r="G17" s="453">
        <v>43078</v>
      </c>
      <c r="H17" s="550" t="s">
        <v>1373</v>
      </c>
      <c r="I17" s="545" t="s">
        <v>1348</v>
      </c>
      <c r="J17" s="206"/>
    </row>
    <row r="18" spans="1:11" hidden="1" x14ac:dyDescent="0.25">
      <c r="A18" s="206">
        <v>17</v>
      </c>
      <c r="B18" s="5" t="s">
        <v>316</v>
      </c>
      <c r="C18" s="220" t="s">
        <v>317</v>
      </c>
      <c r="D18" s="220" t="s">
        <v>183</v>
      </c>
      <c r="E18" s="220" t="s">
        <v>57</v>
      </c>
      <c r="F18" s="453">
        <v>43072</v>
      </c>
      <c r="G18" s="453">
        <v>43078</v>
      </c>
      <c r="H18" s="546"/>
      <c r="I18" s="546"/>
      <c r="J18" s="206"/>
    </row>
    <row r="19" spans="1:11" hidden="1" x14ac:dyDescent="0.25">
      <c r="A19" s="206">
        <v>18</v>
      </c>
      <c r="B19" s="5" t="s">
        <v>308</v>
      </c>
      <c r="C19" s="220" t="s">
        <v>281</v>
      </c>
      <c r="D19" s="220" t="s">
        <v>163</v>
      </c>
      <c r="E19" s="220" t="s">
        <v>57</v>
      </c>
      <c r="F19" s="453">
        <v>43072</v>
      </c>
      <c r="G19" s="453">
        <v>43078</v>
      </c>
      <c r="H19" s="550" t="s">
        <v>1374</v>
      </c>
      <c r="I19" s="545" t="s">
        <v>1348</v>
      </c>
      <c r="J19" s="206"/>
    </row>
    <row r="20" spans="1:11" hidden="1" x14ac:dyDescent="0.25">
      <c r="A20" s="206">
        <v>19</v>
      </c>
      <c r="B20" s="5" t="s">
        <v>342</v>
      </c>
      <c r="C20" s="220" t="s">
        <v>343</v>
      </c>
      <c r="D20" s="220" t="s">
        <v>89</v>
      </c>
      <c r="E20" s="220" t="s">
        <v>57</v>
      </c>
      <c r="F20" s="453">
        <v>43072</v>
      </c>
      <c r="G20" s="453">
        <v>43078</v>
      </c>
      <c r="H20" s="546"/>
      <c r="I20" s="546"/>
      <c r="J20" s="206"/>
    </row>
    <row r="21" spans="1:11" hidden="1" x14ac:dyDescent="0.25">
      <c r="A21" s="206">
        <v>20</v>
      </c>
      <c r="B21" s="5" t="s">
        <v>276</v>
      </c>
      <c r="C21" s="84" t="s">
        <v>277</v>
      </c>
      <c r="D21" s="84" t="s">
        <v>56</v>
      </c>
      <c r="E21" s="84" t="s">
        <v>57</v>
      </c>
      <c r="F21" s="453">
        <v>43072</v>
      </c>
      <c r="G21" s="453">
        <v>43078</v>
      </c>
      <c r="H21" s="206" t="s">
        <v>1356</v>
      </c>
      <c r="I21" s="469" t="s">
        <v>1349</v>
      </c>
      <c r="J21" s="206"/>
      <c r="K21" t="s">
        <v>1361</v>
      </c>
    </row>
    <row r="22" spans="1:11" hidden="1" x14ac:dyDescent="0.25">
      <c r="A22" s="206">
        <v>21</v>
      </c>
      <c r="B22" s="5" t="s">
        <v>304</v>
      </c>
      <c r="C22" s="220" t="s">
        <v>305</v>
      </c>
      <c r="D22" s="220" t="s">
        <v>154</v>
      </c>
      <c r="E22" s="220" t="s">
        <v>62</v>
      </c>
      <c r="F22" s="453">
        <v>43072</v>
      </c>
      <c r="G22" s="453">
        <v>43078</v>
      </c>
      <c r="H22" s="206" t="s">
        <v>1357</v>
      </c>
      <c r="I22" s="469" t="s">
        <v>1349</v>
      </c>
      <c r="J22" s="206"/>
    </row>
    <row r="23" spans="1:11" hidden="1" x14ac:dyDescent="0.25">
      <c r="A23" s="206">
        <v>22</v>
      </c>
      <c r="B23" s="5" t="s">
        <v>347</v>
      </c>
      <c r="C23" s="220" t="s">
        <v>339</v>
      </c>
      <c r="D23" s="220" t="s">
        <v>140</v>
      </c>
      <c r="E23" s="220" t="s">
        <v>57</v>
      </c>
      <c r="F23" s="453">
        <v>43072</v>
      </c>
      <c r="G23" s="453">
        <v>43085</v>
      </c>
      <c r="H23" s="206" t="s">
        <v>1358</v>
      </c>
      <c r="I23" s="469" t="s">
        <v>1349</v>
      </c>
      <c r="J23" s="206"/>
    </row>
    <row r="24" spans="1:11" hidden="1" x14ac:dyDescent="0.25">
      <c r="A24" s="206">
        <v>23</v>
      </c>
      <c r="B24" s="5" t="s">
        <v>355</v>
      </c>
      <c r="C24" s="220" t="s">
        <v>356</v>
      </c>
      <c r="D24" s="220" t="s">
        <v>168</v>
      </c>
      <c r="E24" s="220" t="s">
        <v>62</v>
      </c>
      <c r="F24" s="453">
        <v>43072</v>
      </c>
      <c r="G24" s="453">
        <v>43085</v>
      </c>
      <c r="H24" s="206" t="s">
        <v>1359</v>
      </c>
      <c r="I24" s="469" t="s">
        <v>1349</v>
      </c>
      <c r="J24" s="206"/>
    </row>
    <row r="25" spans="1:11" hidden="1" x14ac:dyDescent="0.25">
      <c r="A25" s="206">
        <v>24</v>
      </c>
      <c r="B25" s="5" t="s">
        <v>1471</v>
      </c>
      <c r="C25" s="220" t="s">
        <v>351</v>
      </c>
      <c r="D25" s="220" t="s">
        <v>185</v>
      </c>
      <c r="E25" s="220" t="s">
        <v>62</v>
      </c>
      <c r="F25" s="453">
        <v>43072</v>
      </c>
      <c r="G25" s="453">
        <v>43085</v>
      </c>
      <c r="H25" s="206" t="s">
        <v>1360</v>
      </c>
      <c r="I25" s="469" t="s">
        <v>1349</v>
      </c>
      <c r="J25" s="206"/>
    </row>
    <row r="26" spans="1:11" hidden="1" x14ac:dyDescent="0.25">
      <c r="A26" s="206">
        <v>25</v>
      </c>
      <c r="B26" s="5" t="s">
        <v>353</v>
      </c>
      <c r="C26" s="220" t="s">
        <v>354</v>
      </c>
      <c r="D26" s="220" t="s">
        <v>163</v>
      </c>
      <c r="E26" s="220" t="s">
        <v>62</v>
      </c>
      <c r="F26" s="453">
        <v>43072</v>
      </c>
      <c r="G26" s="453">
        <v>43085</v>
      </c>
      <c r="H26" s="206" t="s">
        <v>1363</v>
      </c>
      <c r="I26" s="469" t="s">
        <v>1349</v>
      </c>
      <c r="J26" s="206"/>
    </row>
    <row r="27" spans="1:11" hidden="1" x14ac:dyDescent="0.25">
      <c r="A27" s="206">
        <v>26</v>
      </c>
      <c r="B27" s="5" t="s">
        <v>398</v>
      </c>
      <c r="C27" s="220" t="s">
        <v>333</v>
      </c>
      <c r="D27" s="220" t="s">
        <v>88</v>
      </c>
      <c r="E27" s="220" t="s">
        <v>57</v>
      </c>
      <c r="F27" s="453">
        <v>43072</v>
      </c>
      <c r="G27" s="453">
        <v>43085</v>
      </c>
      <c r="H27" s="550" t="s">
        <v>1375</v>
      </c>
      <c r="I27" s="545" t="s">
        <v>1348</v>
      </c>
      <c r="J27" s="206"/>
    </row>
    <row r="28" spans="1:11" hidden="1" x14ac:dyDescent="0.25">
      <c r="A28" s="206">
        <v>27</v>
      </c>
      <c r="B28" s="5" t="s">
        <v>332</v>
      </c>
      <c r="C28" s="220" t="s">
        <v>333</v>
      </c>
      <c r="D28" s="220" t="s">
        <v>56</v>
      </c>
      <c r="E28" s="220" t="s">
        <v>57</v>
      </c>
      <c r="F28" s="453">
        <v>43072</v>
      </c>
      <c r="G28" s="453">
        <v>43085</v>
      </c>
      <c r="H28" s="546"/>
      <c r="I28" s="546"/>
      <c r="J28" s="206"/>
    </row>
    <row r="29" spans="1:11" hidden="1" x14ac:dyDescent="0.25">
      <c r="A29" s="206">
        <v>28</v>
      </c>
      <c r="B29" s="5" t="s">
        <v>345</v>
      </c>
      <c r="C29" s="220" t="s">
        <v>346</v>
      </c>
      <c r="D29" s="220" t="s">
        <v>88</v>
      </c>
      <c r="E29" s="220" t="s">
        <v>62</v>
      </c>
      <c r="F29" s="453">
        <v>43072</v>
      </c>
      <c r="G29" s="453">
        <v>43085</v>
      </c>
      <c r="H29" s="550" t="s">
        <v>1435</v>
      </c>
      <c r="I29" s="545" t="s">
        <v>1348</v>
      </c>
      <c r="J29" s="206"/>
    </row>
    <row r="30" spans="1:11" hidden="1" x14ac:dyDescent="0.25">
      <c r="A30" s="206">
        <v>29</v>
      </c>
      <c r="B30" s="5" t="s">
        <v>474</v>
      </c>
      <c r="C30" s="220" t="s">
        <v>350</v>
      </c>
      <c r="D30" s="220" t="s">
        <v>475</v>
      </c>
      <c r="E30" s="220" t="s">
        <v>62</v>
      </c>
      <c r="F30" s="453">
        <v>43072</v>
      </c>
      <c r="G30" s="453">
        <v>43085</v>
      </c>
      <c r="H30" s="546"/>
      <c r="I30" s="546"/>
      <c r="J30" s="206"/>
    </row>
    <row r="31" spans="1:11" s="561" customFormat="1" x14ac:dyDescent="0.25">
      <c r="A31" s="559">
        <v>30</v>
      </c>
      <c r="B31" s="554" t="s">
        <v>348</v>
      </c>
      <c r="C31" s="560" t="s">
        <v>343</v>
      </c>
      <c r="D31" s="560" t="s">
        <v>125</v>
      </c>
      <c r="E31" s="560" t="s">
        <v>62</v>
      </c>
      <c r="F31" s="556">
        <v>43072</v>
      </c>
      <c r="G31" s="556">
        <v>43085</v>
      </c>
      <c r="H31" s="550" t="s">
        <v>1377</v>
      </c>
      <c r="I31" s="545" t="s">
        <v>1348</v>
      </c>
      <c r="J31" s="559"/>
    </row>
    <row r="32" spans="1:11" hidden="1" x14ac:dyDescent="0.25">
      <c r="A32" s="206">
        <v>31</v>
      </c>
      <c r="B32" s="5" t="s">
        <v>358</v>
      </c>
      <c r="C32" s="220" t="s">
        <v>340</v>
      </c>
      <c r="D32" s="220" t="s">
        <v>250</v>
      </c>
      <c r="E32" s="220" t="s">
        <v>62</v>
      </c>
      <c r="F32" s="453">
        <v>43072</v>
      </c>
      <c r="G32" s="453">
        <v>43085</v>
      </c>
      <c r="H32" s="546"/>
      <c r="I32" s="546"/>
      <c r="J32" s="206"/>
    </row>
    <row r="33" spans="1:11" hidden="1" x14ac:dyDescent="0.25">
      <c r="A33" s="206">
        <v>32</v>
      </c>
      <c r="B33" s="5" t="s">
        <v>1179</v>
      </c>
      <c r="C33" s="220" t="s">
        <v>364</v>
      </c>
      <c r="D33" s="220" t="s">
        <v>185</v>
      </c>
      <c r="E33" s="220" t="s">
        <v>62</v>
      </c>
      <c r="F33" s="453">
        <v>43072</v>
      </c>
      <c r="G33" s="453">
        <v>43085</v>
      </c>
      <c r="H33" s="550" t="s">
        <v>1378</v>
      </c>
      <c r="I33" s="545" t="s">
        <v>1348</v>
      </c>
      <c r="J33" s="206"/>
    </row>
    <row r="34" spans="1:11" hidden="1" x14ac:dyDescent="0.25">
      <c r="A34" s="206">
        <v>33</v>
      </c>
      <c r="B34" s="5" t="s">
        <v>399</v>
      </c>
      <c r="C34" s="220" t="s">
        <v>343</v>
      </c>
      <c r="D34" s="220" t="s">
        <v>138</v>
      </c>
      <c r="E34" s="220" t="s">
        <v>62</v>
      </c>
      <c r="F34" s="453">
        <v>43072</v>
      </c>
      <c r="G34" s="453">
        <v>43085</v>
      </c>
      <c r="H34" s="546"/>
      <c r="I34" s="546"/>
      <c r="J34" s="206"/>
    </row>
    <row r="35" spans="1:11" hidden="1" x14ac:dyDescent="0.25">
      <c r="A35" s="206">
        <v>34</v>
      </c>
      <c r="B35" s="5" t="s">
        <v>359</v>
      </c>
      <c r="C35" s="220" t="s">
        <v>352</v>
      </c>
      <c r="D35" s="220" t="s">
        <v>183</v>
      </c>
      <c r="E35" s="220" t="s">
        <v>62</v>
      </c>
      <c r="F35" s="453">
        <v>43072</v>
      </c>
      <c r="G35" s="453">
        <v>43085</v>
      </c>
      <c r="H35" s="550" t="s">
        <v>1379</v>
      </c>
      <c r="I35" s="545" t="s">
        <v>1348</v>
      </c>
      <c r="J35" s="206"/>
    </row>
    <row r="36" spans="1:11" hidden="1" x14ac:dyDescent="0.25">
      <c r="A36" s="206">
        <v>35</v>
      </c>
      <c r="B36" s="5" t="s">
        <v>349</v>
      </c>
      <c r="C36" s="220" t="s">
        <v>346</v>
      </c>
      <c r="D36" s="220" t="s">
        <v>131</v>
      </c>
      <c r="E36" s="220" t="s">
        <v>62</v>
      </c>
      <c r="F36" s="453">
        <v>43072</v>
      </c>
      <c r="G36" s="453">
        <v>43085</v>
      </c>
      <c r="H36" s="546"/>
      <c r="I36" s="546"/>
      <c r="J36" s="206"/>
    </row>
    <row r="37" spans="1:11" hidden="1" x14ac:dyDescent="0.25">
      <c r="A37" s="206">
        <v>36</v>
      </c>
      <c r="B37" s="5" t="s">
        <v>54</v>
      </c>
      <c r="C37" s="220" t="s">
        <v>55</v>
      </c>
      <c r="D37" s="220" t="s">
        <v>56</v>
      </c>
      <c r="E37" s="220" t="s">
        <v>57</v>
      </c>
      <c r="F37" s="453">
        <v>43072</v>
      </c>
      <c r="G37" s="453">
        <v>43085</v>
      </c>
      <c r="H37" s="550" t="s">
        <v>1380</v>
      </c>
      <c r="I37" s="545" t="s">
        <v>1348</v>
      </c>
      <c r="J37" s="206"/>
      <c r="K37" s="552" t="s">
        <v>1465</v>
      </c>
    </row>
    <row r="38" spans="1:11" hidden="1" x14ac:dyDescent="0.25">
      <c r="A38" s="206">
        <v>37</v>
      </c>
      <c r="B38" s="5" t="s">
        <v>330</v>
      </c>
      <c r="C38" s="220" t="s">
        <v>331</v>
      </c>
      <c r="D38" s="220" t="s">
        <v>56</v>
      </c>
      <c r="E38" s="220" t="s">
        <v>62</v>
      </c>
      <c r="F38" s="453">
        <v>43072</v>
      </c>
      <c r="G38" s="453">
        <v>43085</v>
      </c>
      <c r="H38" s="546"/>
      <c r="I38" s="546"/>
      <c r="J38" s="206"/>
      <c r="K38" s="552"/>
    </row>
    <row r="39" spans="1:11" hidden="1" x14ac:dyDescent="0.25">
      <c r="A39" s="206">
        <v>38</v>
      </c>
      <c r="B39" s="5" t="s">
        <v>455</v>
      </c>
      <c r="C39" s="220" t="s">
        <v>218</v>
      </c>
      <c r="D39" s="220" t="s">
        <v>88</v>
      </c>
      <c r="E39" s="220" t="s">
        <v>62</v>
      </c>
      <c r="F39" s="453">
        <v>43073</v>
      </c>
      <c r="G39" s="453">
        <v>43076</v>
      </c>
      <c r="H39" s="550" t="s">
        <v>1381</v>
      </c>
      <c r="I39" s="545" t="s">
        <v>1348</v>
      </c>
      <c r="J39" s="206"/>
    </row>
    <row r="40" spans="1:11" hidden="1" x14ac:dyDescent="0.25">
      <c r="A40" s="206">
        <v>39</v>
      </c>
      <c r="B40" s="5" t="s">
        <v>288</v>
      </c>
      <c r="C40" s="220" t="s">
        <v>289</v>
      </c>
      <c r="D40" s="220" t="s">
        <v>88</v>
      </c>
      <c r="E40" s="220" t="s">
        <v>62</v>
      </c>
      <c r="F40" s="453">
        <v>43073</v>
      </c>
      <c r="G40" s="453">
        <v>43078</v>
      </c>
      <c r="H40" s="546"/>
      <c r="I40" s="546"/>
      <c r="J40" s="206"/>
    </row>
    <row r="41" spans="1:11" hidden="1" x14ac:dyDescent="0.25">
      <c r="A41" s="206">
        <v>40</v>
      </c>
      <c r="B41" s="5" t="s">
        <v>193</v>
      </c>
      <c r="C41" s="220" t="s">
        <v>194</v>
      </c>
      <c r="D41" s="220" t="s">
        <v>56</v>
      </c>
      <c r="E41" s="220" t="s">
        <v>62</v>
      </c>
      <c r="F41" s="453">
        <v>43073</v>
      </c>
      <c r="G41" s="453">
        <v>43089</v>
      </c>
      <c r="H41" s="206" t="s">
        <v>1364</v>
      </c>
      <c r="I41" s="469" t="s">
        <v>1349</v>
      </c>
      <c r="J41" s="206"/>
    </row>
    <row r="42" spans="1:11" hidden="1" x14ac:dyDescent="0.25">
      <c r="A42" s="206">
        <v>41</v>
      </c>
      <c r="B42" s="5" t="s">
        <v>195</v>
      </c>
      <c r="C42" s="220" t="s">
        <v>471</v>
      </c>
      <c r="D42" s="220" t="s">
        <v>74</v>
      </c>
      <c r="E42" s="220" t="s">
        <v>62</v>
      </c>
      <c r="F42" s="453">
        <v>43073</v>
      </c>
      <c r="G42" s="453">
        <v>43089</v>
      </c>
      <c r="H42" s="206" t="s">
        <v>1365</v>
      </c>
      <c r="I42" s="469" t="s">
        <v>1349</v>
      </c>
      <c r="J42" s="206"/>
    </row>
    <row r="43" spans="1:11" hidden="1" x14ac:dyDescent="0.25">
      <c r="A43" s="206">
        <v>42</v>
      </c>
      <c r="B43" s="5" t="s">
        <v>217</v>
      </c>
      <c r="C43" s="220" t="s">
        <v>218</v>
      </c>
      <c r="D43" s="220" t="s">
        <v>96</v>
      </c>
      <c r="E43" s="220" t="s">
        <v>62</v>
      </c>
      <c r="F43" s="453">
        <v>43073</v>
      </c>
      <c r="G43" s="453">
        <v>43089</v>
      </c>
      <c r="H43" s="550" t="s">
        <v>1382</v>
      </c>
      <c r="I43" s="545" t="s">
        <v>1348</v>
      </c>
      <c r="J43" s="206"/>
    </row>
    <row r="44" spans="1:11" hidden="1" x14ac:dyDescent="0.25">
      <c r="A44" s="206">
        <v>43</v>
      </c>
      <c r="B44" s="5" t="s">
        <v>234</v>
      </c>
      <c r="C44" s="220" t="s">
        <v>197</v>
      </c>
      <c r="D44" s="220" t="s">
        <v>138</v>
      </c>
      <c r="E44" s="220" t="s">
        <v>62</v>
      </c>
      <c r="F44" s="453">
        <v>43073</v>
      </c>
      <c r="G44" s="453">
        <v>43089</v>
      </c>
      <c r="H44" s="546"/>
      <c r="I44" s="546"/>
      <c r="J44" s="206"/>
    </row>
    <row r="45" spans="1:11" hidden="1" x14ac:dyDescent="0.25">
      <c r="A45" s="206">
        <v>44</v>
      </c>
      <c r="B45" s="5" t="s">
        <v>196</v>
      </c>
      <c r="C45" s="220" t="s">
        <v>197</v>
      </c>
      <c r="D45" s="220" t="s">
        <v>65</v>
      </c>
      <c r="E45" s="220" t="s">
        <v>62</v>
      </c>
      <c r="F45" s="449">
        <v>43073</v>
      </c>
      <c r="G45" s="449">
        <v>43089</v>
      </c>
      <c r="H45" s="550" t="s">
        <v>1383</v>
      </c>
      <c r="I45" s="545" t="s">
        <v>1348</v>
      </c>
      <c r="J45" s="206"/>
    </row>
    <row r="46" spans="1:11" hidden="1" x14ac:dyDescent="0.25">
      <c r="A46" s="206">
        <v>45</v>
      </c>
      <c r="B46" s="5" t="s">
        <v>255</v>
      </c>
      <c r="C46" s="220" t="s">
        <v>256</v>
      </c>
      <c r="D46" s="220" t="s">
        <v>181</v>
      </c>
      <c r="E46" s="220" t="s">
        <v>62</v>
      </c>
      <c r="F46" s="453">
        <v>43073</v>
      </c>
      <c r="G46" s="453">
        <v>43089</v>
      </c>
      <c r="H46" s="546"/>
      <c r="I46" s="546"/>
      <c r="J46" s="206"/>
    </row>
    <row r="47" spans="1:11" hidden="1" x14ac:dyDescent="0.25">
      <c r="A47" s="206">
        <v>46</v>
      </c>
      <c r="B47" s="5" t="s">
        <v>235</v>
      </c>
      <c r="C47" s="220" t="s">
        <v>236</v>
      </c>
      <c r="D47" s="220" t="s">
        <v>125</v>
      </c>
      <c r="E47" s="220" t="s">
        <v>62</v>
      </c>
      <c r="F47" s="449">
        <v>43073</v>
      </c>
      <c r="G47" s="449">
        <v>43089</v>
      </c>
      <c r="H47" s="550" t="s">
        <v>1384</v>
      </c>
      <c r="I47" s="545" t="s">
        <v>1348</v>
      </c>
      <c r="J47" s="206"/>
    </row>
    <row r="48" spans="1:11" hidden="1" x14ac:dyDescent="0.25">
      <c r="A48" s="206">
        <v>47</v>
      </c>
      <c r="B48" s="5" t="s">
        <v>237</v>
      </c>
      <c r="C48" s="220" t="s">
        <v>238</v>
      </c>
      <c r="D48" s="220" t="s">
        <v>131</v>
      </c>
      <c r="E48" s="220" t="s">
        <v>62</v>
      </c>
      <c r="F48" s="449">
        <v>43073</v>
      </c>
      <c r="G48" s="449">
        <v>43089</v>
      </c>
      <c r="H48" s="546"/>
      <c r="I48" s="546"/>
      <c r="J48" s="206"/>
    </row>
    <row r="49" spans="1:10" hidden="1" x14ac:dyDescent="0.25">
      <c r="A49" s="206">
        <v>48</v>
      </c>
      <c r="B49" s="5" t="s">
        <v>467</v>
      </c>
      <c r="C49" s="220" t="s">
        <v>468</v>
      </c>
      <c r="D49" s="220" t="s">
        <v>183</v>
      </c>
      <c r="E49" s="220" t="s">
        <v>62</v>
      </c>
      <c r="F49" s="449">
        <v>43073</v>
      </c>
      <c r="G49" s="449">
        <v>43089</v>
      </c>
      <c r="H49" s="547" t="s">
        <v>1477</v>
      </c>
      <c r="I49" s="548" t="s">
        <v>1349</v>
      </c>
      <c r="J49" s="206"/>
    </row>
    <row r="50" spans="1:10" hidden="1" x14ac:dyDescent="0.25">
      <c r="A50" s="206">
        <v>49</v>
      </c>
      <c r="B50" s="5" t="s">
        <v>469</v>
      </c>
      <c r="C50" s="220" t="s">
        <v>197</v>
      </c>
      <c r="D50" s="220" t="s">
        <v>470</v>
      </c>
      <c r="E50" s="220" t="s">
        <v>62</v>
      </c>
      <c r="F50" s="453">
        <v>43073</v>
      </c>
      <c r="G50" s="453">
        <v>43089</v>
      </c>
      <c r="H50" s="546"/>
      <c r="I50" s="549"/>
      <c r="J50" s="206" t="s">
        <v>1462</v>
      </c>
    </row>
    <row r="51" spans="1:10" hidden="1" x14ac:dyDescent="0.25">
      <c r="A51" s="206">
        <v>50</v>
      </c>
      <c r="B51" s="5" t="s">
        <v>264</v>
      </c>
      <c r="C51" s="220" t="s">
        <v>218</v>
      </c>
      <c r="D51" s="220" t="s">
        <v>185</v>
      </c>
      <c r="E51" s="220" t="s">
        <v>57</v>
      </c>
      <c r="F51" s="453">
        <v>43073</v>
      </c>
      <c r="G51" s="453">
        <v>43089</v>
      </c>
      <c r="H51" s="550" t="s">
        <v>1385</v>
      </c>
      <c r="I51" s="545" t="s">
        <v>1348</v>
      </c>
      <c r="J51" s="206"/>
    </row>
    <row r="52" spans="1:10" hidden="1" x14ac:dyDescent="0.25">
      <c r="A52" s="206">
        <v>51</v>
      </c>
      <c r="B52" s="5" t="s">
        <v>257</v>
      </c>
      <c r="C52" s="220" t="s">
        <v>258</v>
      </c>
      <c r="D52" s="220" t="s">
        <v>168</v>
      </c>
      <c r="E52" s="220" t="s">
        <v>57</v>
      </c>
      <c r="F52" s="453">
        <v>43073</v>
      </c>
      <c r="G52" s="453">
        <v>43089</v>
      </c>
      <c r="H52" s="546"/>
      <c r="I52" s="546"/>
      <c r="J52" s="206"/>
    </row>
    <row r="53" spans="1:10" ht="14.25" hidden="1" customHeight="1" x14ac:dyDescent="0.25">
      <c r="A53" s="206">
        <v>52</v>
      </c>
      <c r="B53" s="5" t="s">
        <v>215</v>
      </c>
      <c r="C53" s="220" t="s">
        <v>216</v>
      </c>
      <c r="D53" s="220" t="s">
        <v>101</v>
      </c>
      <c r="E53" s="220" t="s">
        <v>57</v>
      </c>
      <c r="F53" s="453">
        <v>43073</v>
      </c>
      <c r="G53" s="453">
        <v>43089</v>
      </c>
      <c r="H53" s="550" t="s">
        <v>1386</v>
      </c>
      <c r="I53" s="545" t="s">
        <v>1348</v>
      </c>
      <c r="J53" s="206"/>
    </row>
    <row r="54" spans="1:10" hidden="1" x14ac:dyDescent="0.25">
      <c r="A54" s="206">
        <v>53</v>
      </c>
      <c r="B54" s="5" t="s">
        <v>240</v>
      </c>
      <c r="C54" s="220" t="s">
        <v>241</v>
      </c>
      <c r="D54" s="220" t="s">
        <v>56</v>
      </c>
      <c r="E54" s="220" t="s">
        <v>57</v>
      </c>
      <c r="F54" s="453">
        <v>43073</v>
      </c>
      <c r="G54" s="453">
        <v>43089</v>
      </c>
      <c r="H54" s="546"/>
      <c r="I54" s="546"/>
      <c r="J54" s="206"/>
    </row>
    <row r="55" spans="1:10" hidden="1" x14ac:dyDescent="0.25">
      <c r="A55" s="206">
        <v>54</v>
      </c>
      <c r="B55" s="5" t="s">
        <v>338</v>
      </c>
      <c r="C55" s="220" t="s">
        <v>339</v>
      </c>
      <c r="D55" s="220" t="s">
        <v>94</v>
      </c>
      <c r="E55" s="220" t="s">
        <v>62</v>
      </c>
      <c r="F55" s="453">
        <v>43079</v>
      </c>
      <c r="G55" s="453">
        <v>43085</v>
      </c>
      <c r="H55" s="206" t="s">
        <v>1366</v>
      </c>
      <c r="I55" s="469" t="s">
        <v>1349</v>
      </c>
      <c r="J55" s="206"/>
    </row>
    <row r="56" spans="1:10" hidden="1" x14ac:dyDescent="0.25">
      <c r="A56" s="206">
        <v>55</v>
      </c>
      <c r="B56" s="5" t="s">
        <v>344</v>
      </c>
      <c r="C56" s="220" t="s">
        <v>339</v>
      </c>
      <c r="D56" s="220" t="s">
        <v>101</v>
      </c>
      <c r="E56" s="220" t="s">
        <v>62</v>
      </c>
      <c r="F56" s="453">
        <v>43079</v>
      </c>
      <c r="G56" s="453">
        <v>43085</v>
      </c>
      <c r="H56" s="206" t="s">
        <v>1414</v>
      </c>
      <c r="I56" s="469" t="s">
        <v>1349</v>
      </c>
      <c r="J56" s="206"/>
    </row>
    <row r="57" spans="1:10" hidden="1" x14ac:dyDescent="0.25">
      <c r="A57" s="206">
        <v>56</v>
      </c>
      <c r="B57" s="5" t="s">
        <v>1187</v>
      </c>
      <c r="C57" s="220" t="s">
        <v>339</v>
      </c>
      <c r="D57" s="220" t="s">
        <v>89</v>
      </c>
      <c r="E57" s="220" t="s">
        <v>62</v>
      </c>
      <c r="F57" s="453">
        <v>43079</v>
      </c>
      <c r="G57" s="453">
        <v>43085</v>
      </c>
      <c r="H57" s="206" t="s">
        <v>1415</v>
      </c>
      <c r="I57" s="469" t="s">
        <v>1349</v>
      </c>
      <c r="J57" s="206"/>
    </row>
    <row r="58" spans="1:10" ht="15" hidden="1" customHeight="1" x14ac:dyDescent="0.25">
      <c r="A58" s="206">
        <v>57</v>
      </c>
      <c r="B58" s="5" t="s">
        <v>1315</v>
      </c>
      <c r="C58" s="220" t="s">
        <v>340</v>
      </c>
      <c r="D58" s="220" t="s">
        <v>181</v>
      </c>
      <c r="E58" s="220" t="s">
        <v>62</v>
      </c>
      <c r="F58" s="453">
        <v>43079</v>
      </c>
      <c r="G58" s="453">
        <v>43085</v>
      </c>
      <c r="H58" s="550" t="s">
        <v>1387</v>
      </c>
      <c r="I58" s="545" t="s">
        <v>1348</v>
      </c>
      <c r="J58" s="206"/>
    </row>
    <row r="59" spans="1:10" ht="15" hidden="1" customHeight="1" x14ac:dyDescent="0.25">
      <c r="A59" s="206">
        <v>58</v>
      </c>
      <c r="B59" s="5" t="s">
        <v>455</v>
      </c>
      <c r="C59" s="220" t="s">
        <v>218</v>
      </c>
      <c r="D59" s="220" t="s">
        <v>88</v>
      </c>
      <c r="E59" s="220" t="s">
        <v>62</v>
      </c>
      <c r="F59" s="453">
        <v>43079</v>
      </c>
      <c r="G59" s="453">
        <v>43089</v>
      </c>
      <c r="H59" s="546"/>
      <c r="I59" s="546"/>
      <c r="J59" s="206"/>
    </row>
    <row r="60" spans="1:10" hidden="1" x14ac:dyDescent="0.25">
      <c r="A60" s="206">
        <v>59</v>
      </c>
      <c r="B60" s="7" t="s">
        <v>92</v>
      </c>
      <c r="C60" s="220" t="s">
        <v>93</v>
      </c>
      <c r="D60" s="220" t="s">
        <v>94</v>
      </c>
      <c r="E60" s="220" t="s">
        <v>62</v>
      </c>
      <c r="F60" s="453">
        <v>43079</v>
      </c>
      <c r="G60" s="453">
        <v>43090</v>
      </c>
      <c r="H60" s="206" t="s">
        <v>1416</v>
      </c>
      <c r="I60" s="469" t="s">
        <v>1349</v>
      </c>
      <c r="J60" s="206"/>
    </row>
    <row r="61" spans="1:10" ht="14.25" hidden="1" customHeight="1" x14ac:dyDescent="0.25">
      <c r="A61" s="206">
        <v>60</v>
      </c>
      <c r="B61" s="7" t="s">
        <v>432</v>
      </c>
      <c r="C61" s="220" t="s">
        <v>77</v>
      </c>
      <c r="D61" s="220" t="s">
        <v>65</v>
      </c>
      <c r="E61" s="220" t="s">
        <v>62</v>
      </c>
      <c r="F61" s="453">
        <v>43079</v>
      </c>
      <c r="G61" s="453">
        <v>43090</v>
      </c>
      <c r="H61" s="206" t="s">
        <v>1417</v>
      </c>
      <c r="I61" s="469" t="s">
        <v>1349</v>
      </c>
      <c r="J61" s="206"/>
    </row>
    <row r="62" spans="1:10" ht="14.25" hidden="1" customHeight="1" x14ac:dyDescent="0.25">
      <c r="A62" s="206">
        <v>61</v>
      </c>
      <c r="B62" s="7" t="s">
        <v>433</v>
      </c>
      <c r="C62" s="220" t="s">
        <v>77</v>
      </c>
      <c r="D62" s="220" t="s">
        <v>65</v>
      </c>
      <c r="E62" s="220" t="s">
        <v>62</v>
      </c>
      <c r="F62" s="453">
        <v>43079</v>
      </c>
      <c r="G62" s="453">
        <v>43090</v>
      </c>
      <c r="H62" s="206" t="s">
        <v>1418</v>
      </c>
      <c r="I62" s="469" t="s">
        <v>1349</v>
      </c>
      <c r="J62" s="206"/>
    </row>
    <row r="63" spans="1:10" ht="14.25" hidden="1" customHeight="1" x14ac:dyDescent="0.25">
      <c r="A63" s="206">
        <v>62</v>
      </c>
      <c r="B63" s="7" t="s">
        <v>429</v>
      </c>
      <c r="C63" s="220" t="s">
        <v>77</v>
      </c>
      <c r="D63" s="220" t="s">
        <v>74</v>
      </c>
      <c r="E63" s="220" t="s">
        <v>62</v>
      </c>
      <c r="F63" s="453">
        <v>43079</v>
      </c>
      <c r="G63" s="453">
        <v>43090</v>
      </c>
      <c r="H63" s="206" t="s">
        <v>1419</v>
      </c>
      <c r="I63" s="469" t="s">
        <v>1349</v>
      </c>
      <c r="J63" s="206"/>
    </row>
    <row r="64" spans="1:10" ht="13.5" hidden="1" customHeight="1" x14ac:dyDescent="0.25">
      <c r="A64" s="206">
        <v>63</v>
      </c>
      <c r="B64" s="7" t="s">
        <v>105</v>
      </c>
      <c r="C64" s="220" t="s">
        <v>78</v>
      </c>
      <c r="D64" s="220" t="s">
        <v>96</v>
      </c>
      <c r="E64" s="220" t="s">
        <v>62</v>
      </c>
      <c r="F64" s="453">
        <v>43079</v>
      </c>
      <c r="G64" s="453">
        <v>43090</v>
      </c>
      <c r="H64" s="206" t="s">
        <v>1420</v>
      </c>
      <c r="I64" s="469" t="s">
        <v>1349</v>
      </c>
      <c r="J64" s="206"/>
    </row>
    <row r="65" spans="1:10" ht="13.5" hidden="1" customHeight="1" x14ac:dyDescent="0.25">
      <c r="A65" s="206">
        <v>64</v>
      </c>
      <c r="B65" s="7" t="s">
        <v>431</v>
      </c>
      <c r="C65" s="220" t="s">
        <v>77</v>
      </c>
      <c r="D65" s="220" t="s">
        <v>74</v>
      </c>
      <c r="E65" s="220" t="s">
        <v>62</v>
      </c>
      <c r="F65" s="453">
        <v>43079</v>
      </c>
      <c r="G65" s="453">
        <v>43090</v>
      </c>
      <c r="H65" s="206" t="s">
        <v>1421</v>
      </c>
      <c r="I65" s="469" t="s">
        <v>1349</v>
      </c>
      <c r="J65" s="206"/>
    </row>
    <row r="66" spans="1:10" hidden="1" x14ac:dyDescent="0.25">
      <c r="A66" s="206">
        <v>65</v>
      </c>
      <c r="B66" s="7" t="s">
        <v>430</v>
      </c>
      <c r="C66" s="220" t="s">
        <v>78</v>
      </c>
      <c r="D66" s="220" t="s">
        <v>74</v>
      </c>
      <c r="E66" s="220" t="s">
        <v>62</v>
      </c>
      <c r="F66" s="453">
        <v>43079</v>
      </c>
      <c r="G66" s="453">
        <v>43090</v>
      </c>
      <c r="H66" s="206" t="s">
        <v>1422</v>
      </c>
      <c r="I66" s="469" t="s">
        <v>1349</v>
      </c>
      <c r="J66" s="206"/>
    </row>
    <row r="67" spans="1:10" hidden="1" x14ac:dyDescent="0.25">
      <c r="A67" s="206">
        <v>66</v>
      </c>
      <c r="B67" s="7" t="s">
        <v>1174</v>
      </c>
      <c r="C67" s="220" t="s">
        <v>1175</v>
      </c>
      <c r="D67" s="220" t="s">
        <v>65</v>
      </c>
      <c r="E67" s="220" t="s">
        <v>62</v>
      </c>
      <c r="F67" s="453">
        <v>43079</v>
      </c>
      <c r="G67" s="453">
        <v>43090</v>
      </c>
      <c r="H67" s="550" t="s">
        <v>1473</v>
      </c>
      <c r="I67" s="545" t="s">
        <v>1348</v>
      </c>
      <c r="J67" s="206"/>
    </row>
    <row r="68" spans="1:10" ht="14.25" hidden="1" customHeight="1" x14ac:dyDescent="0.25">
      <c r="A68" s="206">
        <v>67</v>
      </c>
      <c r="B68" s="7" t="s">
        <v>63</v>
      </c>
      <c r="C68" s="220" t="s">
        <v>64</v>
      </c>
      <c r="D68" s="220" t="s">
        <v>65</v>
      </c>
      <c r="E68" s="220" t="s">
        <v>62</v>
      </c>
      <c r="F68" s="453">
        <v>43079</v>
      </c>
      <c r="G68" s="453">
        <v>43090</v>
      </c>
      <c r="H68" s="546"/>
      <c r="I68" s="546"/>
      <c r="J68" s="206"/>
    </row>
    <row r="69" spans="1:10" hidden="1" x14ac:dyDescent="0.25">
      <c r="A69" s="206">
        <v>68</v>
      </c>
      <c r="B69" s="7" t="s">
        <v>434</v>
      </c>
      <c r="C69" s="220" t="s">
        <v>79</v>
      </c>
      <c r="D69" s="220" t="s">
        <v>68</v>
      </c>
      <c r="E69" s="220" t="s">
        <v>62</v>
      </c>
      <c r="F69" s="453">
        <v>43079</v>
      </c>
      <c r="G69" s="453">
        <v>43090</v>
      </c>
      <c r="H69" s="550" t="s">
        <v>1389</v>
      </c>
      <c r="I69" s="545" t="s">
        <v>1348</v>
      </c>
      <c r="J69" s="206"/>
    </row>
    <row r="70" spans="1:10" hidden="1" x14ac:dyDescent="0.25">
      <c r="A70" s="206">
        <v>69</v>
      </c>
      <c r="B70" s="7" t="s">
        <v>66</v>
      </c>
      <c r="C70" s="220" t="s">
        <v>67</v>
      </c>
      <c r="D70" s="220" t="s">
        <v>68</v>
      </c>
      <c r="E70" s="220" t="s">
        <v>62</v>
      </c>
      <c r="F70" s="453">
        <v>43079</v>
      </c>
      <c r="G70" s="453">
        <v>43090</v>
      </c>
      <c r="H70" s="546"/>
      <c r="I70" s="546"/>
      <c r="J70" s="206"/>
    </row>
    <row r="71" spans="1:10" hidden="1" x14ac:dyDescent="0.25">
      <c r="A71" s="206">
        <v>70</v>
      </c>
      <c r="B71" s="7" t="s">
        <v>97</v>
      </c>
      <c r="C71" s="220" t="s">
        <v>98</v>
      </c>
      <c r="D71" s="220" t="s">
        <v>89</v>
      </c>
      <c r="E71" s="220" t="s">
        <v>62</v>
      </c>
      <c r="F71" s="453">
        <v>43079</v>
      </c>
      <c r="G71" s="453">
        <v>43090</v>
      </c>
      <c r="H71" s="550" t="s">
        <v>1390</v>
      </c>
      <c r="I71" s="545" t="s">
        <v>1348</v>
      </c>
      <c r="J71" s="206"/>
    </row>
    <row r="72" spans="1:10" hidden="1" x14ac:dyDescent="0.25">
      <c r="A72" s="206">
        <v>71</v>
      </c>
      <c r="B72" s="7" t="s">
        <v>1317</v>
      </c>
      <c r="C72" s="220" t="s">
        <v>61</v>
      </c>
      <c r="D72" s="220" t="s">
        <v>89</v>
      </c>
      <c r="E72" s="220" t="s">
        <v>62</v>
      </c>
      <c r="F72" s="453">
        <v>43079</v>
      </c>
      <c r="G72" s="453">
        <v>43090</v>
      </c>
      <c r="H72" s="546"/>
      <c r="I72" s="546"/>
      <c r="J72" s="206"/>
    </row>
    <row r="73" spans="1:10" hidden="1" x14ac:dyDescent="0.25">
      <c r="A73" s="206">
        <v>72</v>
      </c>
      <c r="B73" s="7" t="s">
        <v>102</v>
      </c>
      <c r="C73" s="220" t="s">
        <v>100</v>
      </c>
      <c r="D73" s="220" t="s">
        <v>103</v>
      </c>
      <c r="E73" s="220" t="s">
        <v>62</v>
      </c>
      <c r="F73" s="453">
        <v>43079</v>
      </c>
      <c r="G73" s="453">
        <v>43090</v>
      </c>
      <c r="H73" s="550" t="s">
        <v>1391</v>
      </c>
      <c r="I73" s="545" t="s">
        <v>1348</v>
      </c>
      <c r="J73" s="206"/>
    </row>
    <row r="74" spans="1:10" hidden="1" x14ac:dyDescent="0.25">
      <c r="A74" s="206">
        <v>73</v>
      </c>
      <c r="B74" s="7" t="s">
        <v>104</v>
      </c>
      <c r="C74" s="220" t="s">
        <v>100</v>
      </c>
      <c r="D74" s="220" t="s">
        <v>94</v>
      </c>
      <c r="E74" s="220" t="s">
        <v>62</v>
      </c>
      <c r="F74" s="453">
        <v>43079</v>
      </c>
      <c r="G74" s="453">
        <v>43090</v>
      </c>
      <c r="H74" s="546"/>
      <c r="I74" s="546"/>
      <c r="J74" s="206"/>
    </row>
    <row r="75" spans="1:10" hidden="1" x14ac:dyDescent="0.25">
      <c r="A75" s="206">
        <v>74</v>
      </c>
      <c r="B75" s="7" t="s">
        <v>95</v>
      </c>
      <c r="C75" s="220" t="s">
        <v>91</v>
      </c>
      <c r="D75" s="220" t="s">
        <v>96</v>
      </c>
      <c r="E75" s="220" t="s">
        <v>62</v>
      </c>
      <c r="F75" s="453">
        <v>43079</v>
      </c>
      <c r="G75" s="453">
        <v>43090</v>
      </c>
      <c r="H75" s="550" t="s">
        <v>1392</v>
      </c>
      <c r="I75" s="545" t="s">
        <v>1348</v>
      </c>
      <c r="J75" s="206"/>
    </row>
    <row r="76" spans="1:10" hidden="1" x14ac:dyDescent="0.25">
      <c r="A76" s="206">
        <v>75</v>
      </c>
      <c r="B76" s="7" t="s">
        <v>86</v>
      </c>
      <c r="C76" s="220" t="s">
        <v>87</v>
      </c>
      <c r="D76" s="220" t="s">
        <v>82</v>
      </c>
      <c r="E76" s="220" t="s">
        <v>62</v>
      </c>
      <c r="F76" s="453">
        <v>43079</v>
      </c>
      <c r="G76" s="453">
        <v>43090</v>
      </c>
      <c r="H76" s="546"/>
      <c r="I76" s="546"/>
      <c r="J76" s="206" t="s">
        <v>1462</v>
      </c>
    </row>
    <row r="77" spans="1:10" hidden="1" x14ac:dyDescent="0.25">
      <c r="A77" s="206">
        <v>76</v>
      </c>
      <c r="B77" s="7" t="s">
        <v>90</v>
      </c>
      <c r="C77" s="220" t="s">
        <v>91</v>
      </c>
      <c r="D77" s="220" t="s">
        <v>89</v>
      </c>
      <c r="E77" s="220" t="s">
        <v>62</v>
      </c>
      <c r="F77" s="453">
        <v>43079</v>
      </c>
      <c r="G77" s="453">
        <v>43090</v>
      </c>
      <c r="H77" s="550" t="s">
        <v>1436</v>
      </c>
      <c r="I77" s="545" t="s">
        <v>1348</v>
      </c>
      <c r="J77" s="206"/>
    </row>
    <row r="78" spans="1:10" ht="14.25" hidden="1" customHeight="1" x14ac:dyDescent="0.25">
      <c r="A78" s="206">
        <v>77</v>
      </c>
      <c r="B78" s="7" t="s">
        <v>60</v>
      </c>
      <c r="C78" s="220" t="s">
        <v>61</v>
      </c>
      <c r="D78" s="220" t="s">
        <v>56</v>
      </c>
      <c r="E78" s="220" t="s">
        <v>62</v>
      </c>
      <c r="F78" s="453">
        <v>43079</v>
      </c>
      <c r="G78" s="453">
        <v>43090</v>
      </c>
      <c r="H78" s="546"/>
      <c r="I78" s="546"/>
      <c r="J78" s="206"/>
    </row>
    <row r="79" spans="1:10" hidden="1" x14ac:dyDescent="0.25">
      <c r="A79" s="206">
        <v>78</v>
      </c>
      <c r="B79" s="7" t="s">
        <v>428</v>
      </c>
      <c r="C79" s="220" t="s">
        <v>98</v>
      </c>
      <c r="D79" s="220" t="s">
        <v>112</v>
      </c>
      <c r="E79" s="220" t="s">
        <v>62</v>
      </c>
      <c r="F79" s="453">
        <v>43079</v>
      </c>
      <c r="G79" s="453">
        <v>43090</v>
      </c>
      <c r="H79" s="550" t="s">
        <v>1394</v>
      </c>
      <c r="I79" s="545" t="s">
        <v>1348</v>
      </c>
      <c r="J79" s="206"/>
    </row>
    <row r="80" spans="1:10" ht="15.75" hidden="1" customHeight="1" x14ac:dyDescent="0.25">
      <c r="A80" s="206">
        <v>79</v>
      </c>
      <c r="B80" s="7" t="s">
        <v>83</v>
      </c>
      <c r="C80" s="220" t="s">
        <v>84</v>
      </c>
      <c r="D80" s="220" t="s">
        <v>82</v>
      </c>
      <c r="E80" s="220" t="s">
        <v>62</v>
      </c>
      <c r="F80" s="453">
        <v>43079</v>
      </c>
      <c r="G80" s="453">
        <v>43090</v>
      </c>
      <c r="H80" s="546"/>
      <c r="I80" s="546"/>
      <c r="J80" s="206" t="s">
        <v>1462</v>
      </c>
    </row>
    <row r="81" spans="1:10" ht="14.25" hidden="1" customHeight="1" x14ac:dyDescent="0.25">
      <c r="A81" s="206">
        <v>80</v>
      </c>
      <c r="B81" s="5" t="s">
        <v>70</v>
      </c>
      <c r="C81" s="220" t="s">
        <v>71</v>
      </c>
      <c r="D81" s="220" t="s">
        <v>56</v>
      </c>
      <c r="E81" s="220" t="s">
        <v>62</v>
      </c>
      <c r="F81" s="453">
        <v>43079</v>
      </c>
      <c r="G81" s="453">
        <v>43091</v>
      </c>
      <c r="H81" s="206" t="s">
        <v>1423</v>
      </c>
      <c r="I81" s="469" t="s">
        <v>1349</v>
      </c>
      <c r="J81" s="206"/>
    </row>
    <row r="82" spans="1:10" hidden="1" x14ac:dyDescent="0.25">
      <c r="A82" s="206">
        <v>81</v>
      </c>
      <c r="B82" s="7" t="s">
        <v>129</v>
      </c>
      <c r="C82" s="220" t="s">
        <v>354</v>
      </c>
      <c r="D82" s="220" t="s">
        <v>163</v>
      </c>
      <c r="E82" s="220" t="s">
        <v>62</v>
      </c>
      <c r="F82" s="453">
        <v>43079</v>
      </c>
      <c r="G82" s="453">
        <v>43091</v>
      </c>
      <c r="H82" s="206" t="s">
        <v>1424</v>
      </c>
      <c r="I82" s="469" t="s">
        <v>1349</v>
      </c>
      <c r="J82" s="206"/>
    </row>
    <row r="83" spans="1:10" hidden="1" x14ac:dyDescent="0.25">
      <c r="A83" s="206">
        <v>82</v>
      </c>
      <c r="B83" s="5" t="s">
        <v>410</v>
      </c>
      <c r="C83" s="220" t="s">
        <v>75</v>
      </c>
      <c r="D83" s="220" t="s">
        <v>74</v>
      </c>
      <c r="E83" s="220" t="s">
        <v>62</v>
      </c>
      <c r="F83" s="453">
        <v>43079</v>
      </c>
      <c r="G83" s="453">
        <v>43091</v>
      </c>
      <c r="H83" s="550" t="s">
        <v>1395</v>
      </c>
      <c r="I83" s="545" t="s">
        <v>1348</v>
      </c>
      <c r="J83" s="206"/>
    </row>
    <row r="84" spans="1:10" hidden="1" x14ac:dyDescent="0.25">
      <c r="A84" s="206">
        <v>83</v>
      </c>
      <c r="B84" s="5" t="s">
        <v>411</v>
      </c>
      <c r="C84" s="220" t="s">
        <v>59</v>
      </c>
      <c r="D84" s="220" t="s">
        <v>74</v>
      </c>
      <c r="E84" s="220" t="s">
        <v>62</v>
      </c>
      <c r="F84" s="453">
        <v>43079</v>
      </c>
      <c r="G84" s="453">
        <v>43091</v>
      </c>
      <c r="H84" s="546"/>
      <c r="I84" s="546"/>
      <c r="J84" s="206"/>
    </row>
    <row r="85" spans="1:10" hidden="1" x14ac:dyDescent="0.25">
      <c r="A85" s="206">
        <v>84</v>
      </c>
      <c r="B85" s="5" t="s">
        <v>412</v>
      </c>
      <c r="C85" s="220" t="s">
        <v>76</v>
      </c>
      <c r="D85" s="220" t="s">
        <v>74</v>
      </c>
      <c r="E85" s="220" t="s">
        <v>62</v>
      </c>
      <c r="F85" s="453">
        <v>43079</v>
      </c>
      <c r="G85" s="453">
        <v>43091</v>
      </c>
      <c r="H85" s="550" t="s">
        <v>1396</v>
      </c>
      <c r="I85" s="545" t="s">
        <v>1348</v>
      </c>
      <c r="J85" s="206"/>
    </row>
    <row r="86" spans="1:10" hidden="1" x14ac:dyDescent="0.25">
      <c r="A86" s="206">
        <v>85</v>
      </c>
      <c r="B86" s="5" t="s">
        <v>413</v>
      </c>
      <c r="C86" s="220" t="s">
        <v>76</v>
      </c>
      <c r="D86" s="220" t="s">
        <v>74</v>
      </c>
      <c r="E86" s="220" t="s">
        <v>62</v>
      </c>
      <c r="F86" s="453">
        <v>43079</v>
      </c>
      <c r="G86" s="453">
        <v>43091</v>
      </c>
      <c r="H86" s="546"/>
      <c r="I86" s="546"/>
      <c r="J86" s="206"/>
    </row>
    <row r="87" spans="1:10" hidden="1" x14ac:dyDescent="0.25">
      <c r="A87" s="206">
        <v>86</v>
      </c>
      <c r="B87" s="5" t="s">
        <v>72</v>
      </c>
      <c r="C87" s="220" t="s">
        <v>73</v>
      </c>
      <c r="D87" s="220" t="s">
        <v>74</v>
      </c>
      <c r="E87" s="220" t="s">
        <v>57</v>
      </c>
      <c r="F87" s="453">
        <v>43079</v>
      </c>
      <c r="G87" s="453">
        <v>43091</v>
      </c>
      <c r="H87" s="550" t="s">
        <v>1397</v>
      </c>
      <c r="I87" s="545" t="s">
        <v>1348</v>
      </c>
      <c r="J87" s="206"/>
    </row>
    <row r="88" spans="1:10" hidden="1" x14ac:dyDescent="0.25">
      <c r="A88" s="206">
        <v>87</v>
      </c>
      <c r="B88" s="5" t="s">
        <v>414</v>
      </c>
      <c r="C88" s="220" t="s">
        <v>59</v>
      </c>
      <c r="D88" s="220" t="s">
        <v>68</v>
      </c>
      <c r="E88" s="220" t="s">
        <v>57</v>
      </c>
      <c r="F88" s="453">
        <v>43079</v>
      </c>
      <c r="G88" s="453">
        <v>43091</v>
      </c>
      <c r="H88" s="546"/>
      <c r="I88" s="546"/>
      <c r="J88" s="206"/>
    </row>
    <row r="89" spans="1:10" hidden="1" x14ac:dyDescent="0.25">
      <c r="A89" s="206">
        <v>88</v>
      </c>
      <c r="B89" s="5" t="s">
        <v>1311</v>
      </c>
      <c r="C89" s="220" t="s">
        <v>1312</v>
      </c>
      <c r="D89" s="220" t="s">
        <v>65</v>
      </c>
      <c r="E89" s="220" t="s">
        <v>62</v>
      </c>
      <c r="F89" s="453">
        <v>43079</v>
      </c>
      <c r="G89" s="453">
        <v>43091</v>
      </c>
      <c r="H89" s="550" t="s">
        <v>1398</v>
      </c>
      <c r="I89" s="545" t="s">
        <v>1348</v>
      </c>
      <c r="J89" s="206"/>
    </row>
    <row r="90" spans="1:10" hidden="1" x14ac:dyDescent="0.25">
      <c r="A90" s="206">
        <v>89</v>
      </c>
      <c r="B90" s="7" t="s">
        <v>408</v>
      </c>
      <c r="C90" s="220" t="s">
        <v>75</v>
      </c>
      <c r="D90" s="220" t="s">
        <v>96</v>
      </c>
      <c r="E90" s="220" t="s">
        <v>62</v>
      </c>
      <c r="F90" s="453">
        <v>43079</v>
      </c>
      <c r="G90" s="453">
        <v>43091</v>
      </c>
      <c r="H90" s="546"/>
      <c r="I90" s="546"/>
      <c r="J90" s="206"/>
    </row>
    <row r="91" spans="1:10" hidden="1" x14ac:dyDescent="0.25">
      <c r="A91" s="206">
        <v>90</v>
      </c>
      <c r="B91" s="7" t="s">
        <v>406</v>
      </c>
      <c r="C91" s="220" t="s">
        <v>106</v>
      </c>
      <c r="D91" s="220" t="s">
        <v>101</v>
      </c>
      <c r="E91" s="220" t="s">
        <v>62</v>
      </c>
      <c r="F91" s="453">
        <v>43079</v>
      </c>
      <c r="G91" s="453">
        <v>43091</v>
      </c>
      <c r="H91" s="550" t="s">
        <v>1399</v>
      </c>
      <c r="I91" s="545" t="s">
        <v>1348</v>
      </c>
      <c r="J91" s="206"/>
    </row>
    <row r="92" spans="1:10" hidden="1" x14ac:dyDescent="0.25">
      <c r="A92" s="206">
        <v>91</v>
      </c>
      <c r="B92" s="7" t="s">
        <v>124</v>
      </c>
      <c r="C92" s="220" t="s">
        <v>106</v>
      </c>
      <c r="D92" s="220" t="s">
        <v>125</v>
      </c>
      <c r="E92" s="220" t="s">
        <v>62</v>
      </c>
      <c r="F92" s="453">
        <v>43079</v>
      </c>
      <c r="G92" s="453">
        <v>43091</v>
      </c>
      <c r="H92" s="546"/>
      <c r="I92" s="546"/>
      <c r="J92" s="206"/>
    </row>
    <row r="93" spans="1:10" hidden="1" x14ac:dyDescent="0.25">
      <c r="A93" s="206">
        <v>92</v>
      </c>
      <c r="B93" s="7" t="s">
        <v>1178</v>
      </c>
      <c r="C93" s="220" t="s">
        <v>172</v>
      </c>
      <c r="D93" s="220" t="s">
        <v>163</v>
      </c>
      <c r="E93" s="220" t="s">
        <v>62</v>
      </c>
      <c r="F93" s="453">
        <v>43079</v>
      </c>
      <c r="G93" s="453">
        <v>43091</v>
      </c>
      <c r="H93" s="550" t="s">
        <v>1400</v>
      </c>
      <c r="I93" s="545" t="s">
        <v>1348</v>
      </c>
      <c r="J93" s="206"/>
    </row>
    <row r="94" spans="1:10" hidden="1" x14ac:dyDescent="0.25">
      <c r="A94" s="206">
        <v>93</v>
      </c>
      <c r="B94" s="7" t="s">
        <v>113</v>
      </c>
      <c r="C94" s="220" t="s">
        <v>59</v>
      </c>
      <c r="D94" s="220" t="s">
        <v>88</v>
      </c>
      <c r="E94" s="220" t="s">
        <v>62</v>
      </c>
      <c r="F94" s="453">
        <v>43079</v>
      </c>
      <c r="G94" s="453">
        <v>43091</v>
      </c>
      <c r="H94" s="546"/>
      <c r="I94" s="546"/>
      <c r="J94" s="206"/>
    </row>
    <row r="95" spans="1:10" hidden="1" x14ac:dyDescent="0.25">
      <c r="A95" s="206">
        <v>94</v>
      </c>
      <c r="B95" s="7" t="s">
        <v>409</v>
      </c>
      <c r="C95" s="220" t="s">
        <v>107</v>
      </c>
      <c r="D95" s="220" t="s">
        <v>108</v>
      </c>
      <c r="E95" s="220" t="s">
        <v>62</v>
      </c>
      <c r="F95" s="453">
        <v>43079</v>
      </c>
      <c r="G95" s="453">
        <v>43091</v>
      </c>
      <c r="H95" s="550" t="s">
        <v>1401</v>
      </c>
      <c r="I95" s="545" t="s">
        <v>1348</v>
      </c>
      <c r="J95" s="206" t="s">
        <v>1462</v>
      </c>
    </row>
    <row r="96" spans="1:10" hidden="1" x14ac:dyDescent="0.25">
      <c r="A96" s="206">
        <v>95</v>
      </c>
      <c r="B96" s="7" t="s">
        <v>169</v>
      </c>
      <c r="C96" s="220" t="s">
        <v>164</v>
      </c>
      <c r="D96" s="220" t="s">
        <v>170</v>
      </c>
      <c r="E96" s="220" t="s">
        <v>62</v>
      </c>
      <c r="F96" s="453">
        <v>43079</v>
      </c>
      <c r="G96" s="453">
        <v>43091</v>
      </c>
      <c r="H96" s="546"/>
      <c r="I96" s="546"/>
      <c r="J96" s="206"/>
    </row>
    <row r="97" spans="1:10" hidden="1" x14ac:dyDescent="0.25">
      <c r="A97" s="206">
        <v>96</v>
      </c>
      <c r="B97" s="7" t="s">
        <v>400</v>
      </c>
      <c r="C97" s="220" t="s">
        <v>162</v>
      </c>
      <c r="D97" s="220" t="s">
        <v>185</v>
      </c>
      <c r="E97" s="220" t="s">
        <v>62</v>
      </c>
      <c r="F97" s="453">
        <v>43079</v>
      </c>
      <c r="G97" s="453">
        <v>43091</v>
      </c>
      <c r="H97" s="550" t="s">
        <v>1402</v>
      </c>
      <c r="I97" s="545" t="s">
        <v>1348</v>
      </c>
      <c r="J97" s="206"/>
    </row>
    <row r="98" spans="1:10" hidden="1" x14ac:dyDescent="0.25">
      <c r="A98" s="206">
        <v>97</v>
      </c>
      <c r="B98" s="7" t="s">
        <v>405</v>
      </c>
      <c r="C98" s="220" t="s">
        <v>106</v>
      </c>
      <c r="D98" s="220" t="s">
        <v>142</v>
      </c>
      <c r="E98" s="220" t="s">
        <v>62</v>
      </c>
      <c r="F98" s="453">
        <v>43079</v>
      </c>
      <c r="G98" s="453">
        <v>43091</v>
      </c>
      <c r="H98" s="546"/>
      <c r="I98" s="546"/>
      <c r="J98" s="206"/>
    </row>
    <row r="99" spans="1:10" hidden="1" x14ac:dyDescent="0.25">
      <c r="A99" s="206">
        <v>98</v>
      </c>
      <c r="B99" s="7" t="s">
        <v>136</v>
      </c>
      <c r="C99" s="220" t="s">
        <v>59</v>
      </c>
      <c r="D99" s="220" t="s">
        <v>137</v>
      </c>
      <c r="E99" s="220" t="s">
        <v>62</v>
      </c>
      <c r="F99" s="453">
        <v>43079</v>
      </c>
      <c r="G99" s="453">
        <v>43091</v>
      </c>
      <c r="H99" s="550" t="s">
        <v>1403</v>
      </c>
      <c r="I99" s="545" t="s">
        <v>1348</v>
      </c>
      <c r="J99" s="206"/>
    </row>
    <row r="100" spans="1:10" hidden="1" x14ac:dyDescent="0.25">
      <c r="A100" s="206">
        <v>99</v>
      </c>
      <c r="B100" s="7" t="s">
        <v>401</v>
      </c>
      <c r="C100" s="220" t="s">
        <v>59</v>
      </c>
      <c r="D100" s="220" t="s">
        <v>138</v>
      </c>
      <c r="E100" s="220" t="s">
        <v>62</v>
      </c>
      <c r="F100" s="453">
        <v>43079</v>
      </c>
      <c r="G100" s="453">
        <v>43091</v>
      </c>
      <c r="H100" s="546"/>
      <c r="I100" s="546"/>
      <c r="J100" s="206"/>
    </row>
    <row r="101" spans="1:10" hidden="1" x14ac:dyDescent="0.25">
      <c r="A101" s="206">
        <v>100</v>
      </c>
      <c r="B101" s="7" t="s">
        <v>407</v>
      </c>
      <c r="C101" s="220" t="s">
        <v>107</v>
      </c>
      <c r="D101" s="220" t="s">
        <v>94</v>
      </c>
      <c r="E101" s="220" t="s">
        <v>62</v>
      </c>
      <c r="F101" s="453">
        <v>43079</v>
      </c>
      <c r="G101" s="453">
        <v>43091</v>
      </c>
      <c r="H101" s="550" t="s">
        <v>1437</v>
      </c>
      <c r="I101" s="545" t="s">
        <v>1348</v>
      </c>
      <c r="J101" s="206"/>
    </row>
    <row r="102" spans="1:10" hidden="1" x14ac:dyDescent="0.25">
      <c r="A102" s="206">
        <v>101</v>
      </c>
      <c r="B102" s="7" t="s">
        <v>132</v>
      </c>
      <c r="C102" s="220" t="s">
        <v>75</v>
      </c>
      <c r="D102" s="220" t="s">
        <v>131</v>
      </c>
      <c r="E102" s="220" t="s">
        <v>62</v>
      </c>
      <c r="F102" s="453">
        <v>43079</v>
      </c>
      <c r="G102" s="453">
        <v>43091</v>
      </c>
      <c r="H102" s="546"/>
      <c r="I102" s="546"/>
      <c r="J102" s="206"/>
    </row>
    <row r="103" spans="1:10" hidden="1" x14ac:dyDescent="0.25">
      <c r="A103" s="206">
        <v>102</v>
      </c>
      <c r="B103" s="5" t="s">
        <v>415</v>
      </c>
      <c r="C103" s="220" t="s">
        <v>76</v>
      </c>
      <c r="D103" s="220" t="s">
        <v>68</v>
      </c>
      <c r="E103" s="220" t="s">
        <v>62</v>
      </c>
      <c r="F103" s="453">
        <v>43079</v>
      </c>
      <c r="G103" s="453">
        <v>43091</v>
      </c>
      <c r="H103" s="550" t="s">
        <v>1404</v>
      </c>
      <c r="I103" s="545" t="s">
        <v>1348</v>
      </c>
      <c r="J103" s="206"/>
    </row>
    <row r="104" spans="1:10" hidden="1" x14ac:dyDescent="0.25">
      <c r="A104" s="206">
        <v>103</v>
      </c>
      <c r="B104" s="7" t="s">
        <v>166</v>
      </c>
      <c r="C104" s="220" t="s">
        <v>167</v>
      </c>
      <c r="D104" s="220" t="s">
        <v>168</v>
      </c>
      <c r="E104" s="220" t="s">
        <v>62</v>
      </c>
      <c r="F104" s="453">
        <v>43079</v>
      </c>
      <c r="G104" s="453">
        <v>43091</v>
      </c>
      <c r="H104" s="546"/>
      <c r="I104" s="546"/>
      <c r="J104" s="206"/>
    </row>
    <row r="105" spans="1:10" hidden="1" x14ac:dyDescent="0.25">
      <c r="A105" s="206">
        <v>104</v>
      </c>
      <c r="B105" s="7" t="s">
        <v>80</v>
      </c>
      <c r="C105" s="220" t="s">
        <v>81</v>
      </c>
      <c r="D105" s="220" t="s">
        <v>82</v>
      </c>
      <c r="E105" s="220" t="s">
        <v>57</v>
      </c>
      <c r="F105" s="453">
        <v>43079</v>
      </c>
      <c r="G105" s="453">
        <v>43091</v>
      </c>
      <c r="H105" s="550" t="s">
        <v>1405</v>
      </c>
      <c r="I105" s="545" t="s">
        <v>1348</v>
      </c>
      <c r="J105" s="206"/>
    </row>
    <row r="106" spans="1:10" hidden="1" x14ac:dyDescent="0.25">
      <c r="A106" s="206">
        <v>105</v>
      </c>
      <c r="B106" s="7" t="s">
        <v>155</v>
      </c>
      <c r="C106" s="220" t="s">
        <v>156</v>
      </c>
      <c r="D106" s="220" t="s">
        <v>154</v>
      </c>
      <c r="E106" s="220" t="s">
        <v>57</v>
      </c>
      <c r="F106" s="453">
        <v>43079</v>
      </c>
      <c r="G106" s="453">
        <v>43091</v>
      </c>
      <c r="H106" s="546"/>
      <c r="I106" s="551"/>
      <c r="J106" s="206"/>
    </row>
    <row r="107" spans="1:10" hidden="1" x14ac:dyDescent="0.25">
      <c r="A107" s="206">
        <v>106</v>
      </c>
      <c r="B107" s="7" t="s">
        <v>402</v>
      </c>
      <c r="C107" s="220" t="s">
        <v>106</v>
      </c>
      <c r="D107" s="220" t="s">
        <v>140</v>
      </c>
      <c r="E107" s="220" t="s">
        <v>57</v>
      </c>
      <c r="F107" s="453">
        <v>43079</v>
      </c>
      <c r="G107" s="453">
        <v>43091</v>
      </c>
      <c r="H107" s="550" t="s">
        <v>1406</v>
      </c>
      <c r="I107" s="545" t="s">
        <v>1348</v>
      </c>
      <c r="J107" s="206"/>
    </row>
    <row r="108" spans="1:10" hidden="1" x14ac:dyDescent="0.25">
      <c r="A108" s="206">
        <v>107</v>
      </c>
      <c r="B108" s="7" t="s">
        <v>404</v>
      </c>
      <c r="C108" s="220" t="s">
        <v>75</v>
      </c>
      <c r="D108" s="220" t="s">
        <v>138</v>
      </c>
      <c r="E108" s="220" t="s">
        <v>57</v>
      </c>
      <c r="F108" s="453">
        <v>43079</v>
      </c>
      <c r="G108" s="453">
        <v>43091</v>
      </c>
      <c r="H108" s="546"/>
      <c r="I108" s="546"/>
      <c r="J108" s="206" t="s">
        <v>1462</v>
      </c>
    </row>
    <row r="109" spans="1:10" hidden="1" x14ac:dyDescent="0.25">
      <c r="A109" s="206">
        <v>108</v>
      </c>
      <c r="B109" s="5" t="s">
        <v>307</v>
      </c>
      <c r="C109" s="220" t="s">
        <v>273</v>
      </c>
      <c r="D109" s="220" t="s">
        <v>163</v>
      </c>
      <c r="E109" s="220" t="s">
        <v>62</v>
      </c>
      <c r="F109" s="453">
        <v>43080</v>
      </c>
      <c r="G109" s="453">
        <v>43091</v>
      </c>
      <c r="H109" s="206" t="s">
        <v>1425</v>
      </c>
      <c r="I109" s="469" t="s">
        <v>1349</v>
      </c>
      <c r="J109" s="206"/>
    </row>
    <row r="110" spans="1:10" hidden="1" x14ac:dyDescent="0.25">
      <c r="A110" s="206">
        <v>109</v>
      </c>
      <c r="B110" s="5" t="s">
        <v>452</v>
      </c>
      <c r="C110" s="220" t="s">
        <v>273</v>
      </c>
      <c r="D110" s="220" t="s">
        <v>175</v>
      </c>
      <c r="E110" s="220" t="s">
        <v>62</v>
      </c>
      <c r="F110" s="453">
        <v>43080</v>
      </c>
      <c r="G110" s="453">
        <v>43091</v>
      </c>
      <c r="H110" s="206" t="s">
        <v>1426</v>
      </c>
      <c r="I110" s="469" t="s">
        <v>1349</v>
      </c>
      <c r="J110" s="206"/>
    </row>
    <row r="111" spans="1:10" hidden="1" x14ac:dyDescent="0.25">
      <c r="A111" s="206">
        <v>110</v>
      </c>
      <c r="B111" s="5" t="s">
        <v>148</v>
      </c>
      <c r="C111" s="220" t="s">
        <v>149</v>
      </c>
      <c r="D111" s="220" t="s">
        <v>145</v>
      </c>
      <c r="E111" s="220" t="s">
        <v>62</v>
      </c>
      <c r="F111" s="453">
        <v>43080</v>
      </c>
      <c r="G111" s="453">
        <v>43091</v>
      </c>
      <c r="H111" s="206" t="s">
        <v>1393</v>
      </c>
      <c r="I111" s="469" t="s">
        <v>1349</v>
      </c>
      <c r="J111" s="206" t="s">
        <v>1462</v>
      </c>
    </row>
    <row r="112" spans="1:10" hidden="1" x14ac:dyDescent="0.25">
      <c r="A112" s="206">
        <v>111</v>
      </c>
      <c r="B112" s="5" t="s">
        <v>302</v>
      </c>
      <c r="C112" s="220" t="s">
        <v>303</v>
      </c>
      <c r="D112" s="220" t="s">
        <v>154</v>
      </c>
      <c r="E112" s="220" t="s">
        <v>62</v>
      </c>
      <c r="F112" s="453">
        <v>43080</v>
      </c>
      <c r="G112" s="453">
        <v>43091</v>
      </c>
      <c r="H112" s="206" t="s">
        <v>1427</v>
      </c>
      <c r="I112" s="469" t="s">
        <v>1349</v>
      </c>
      <c r="J112" s="206"/>
    </row>
    <row r="113" spans="1:10" hidden="1" x14ac:dyDescent="0.25">
      <c r="A113" s="206">
        <v>112</v>
      </c>
      <c r="B113" s="5" t="s">
        <v>272</v>
      </c>
      <c r="C113" s="220" t="s">
        <v>273</v>
      </c>
      <c r="D113" s="220" t="s">
        <v>65</v>
      </c>
      <c r="E113" s="220" t="s">
        <v>62</v>
      </c>
      <c r="F113" s="453">
        <v>43080</v>
      </c>
      <c r="G113" s="453">
        <v>43091</v>
      </c>
      <c r="H113" s="206" t="s">
        <v>1428</v>
      </c>
      <c r="I113" s="469" t="s">
        <v>1349</v>
      </c>
      <c r="J113" s="206"/>
    </row>
    <row r="114" spans="1:10" hidden="1" x14ac:dyDescent="0.25">
      <c r="A114" s="206">
        <v>113</v>
      </c>
      <c r="B114" s="5" t="s">
        <v>297</v>
      </c>
      <c r="C114" s="220" t="s">
        <v>298</v>
      </c>
      <c r="D114" s="220" t="s">
        <v>138</v>
      </c>
      <c r="E114" s="220" t="s">
        <v>62</v>
      </c>
      <c r="F114" s="453">
        <v>43080</v>
      </c>
      <c r="G114" s="453">
        <v>43091</v>
      </c>
      <c r="H114" s="206" t="s">
        <v>1429</v>
      </c>
      <c r="I114" s="469" t="s">
        <v>1349</v>
      </c>
      <c r="J114" s="206"/>
    </row>
    <row r="115" spans="1:10" hidden="1" x14ac:dyDescent="0.25">
      <c r="A115" s="206">
        <v>114</v>
      </c>
      <c r="B115" s="5" t="s">
        <v>275</v>
      </c>
      <c r="C115" s="220" t="s">
        <v>271</v>
      </c>
      <c r="D115" s="220" t="s">
        <v>65</v>
      </c>
      <c r="E115" s="220" t="s">
        <v>62</v>
      </c>
      <c r="F115" s="453">
        <v>43080</v>
      </c>
      <c r="G115" s="453">
        <v>43091</v>
      </c>
      <c r="H115" s="550" t="s">
        <v>1407</v>
      </c>
      <c r="I115" s="545" t="s">
        <v>1348</v>
      </c>
      <c r="J115" s="206"/>
    </row>
    <row r="116" spans="1:10" ht="13.5" hidden="1" customHeight="1" x14ac:dyDescent="0.25">
      <c r="A116" s="206">
        <v>115</v>
      </c>
      <c r="B116" s="5" t="s">
        <v>1177</v>
      </c>
      <c r="C116" s="220" t="s">
        <v>274</v>
      </c>
      <c r="D116" s="220" t="s">
        <v>65</v>
      </c>
      <c r="E116" s="220" t="s">
        <v>62</v>
      </c>
      <c r="F116" s="453">
        <v>43080</v>
      </c>
      <c r="G116" s="453">
        <v>43091</v>
      </c>
      <c r="H116" s="546"/>
      <c r="I116" s="546"/>
      <c r="J116" s="206"/>
    </row>
    <row r="117" spans="1:10" ht="14.25" hidden="1" customHeight="1" x14ac:dyDescent="0.25">
      <c r="A117" s="206">
        <v>116</v>
      </c>
      <c r="B117" s="5" t="s">
        <v>269</v>
      </c>
      <c r="C117" s="220" t="s">
        <v>216</v>
      </c>
      <c r="D117" s="220" t="s">
        <v>74</v>
      </c>
      <c r="E117" s="220" t="s">
        <v>62</v>
      </c>
      <c r="F117" s="453">
        <v>43080</v>
      </c>
      <c r="G117" s="453">
        <v>43091</v>
      </c>
      <c r="H117" s="550" t="s">
        <v>1408</v>
      </c>
      <c r="I117" s="545" t="s">
        <v>1348</v>
      </c>
      <c r="J117" s="206"/>
    </row>
    <row r="118" spans="1:10" hidden="1" x14ac:dyDescent="0.25">
      <c r="A118" s="206">
        <v>117</v>
      </c>
      <c r="B118" s="5" t="s">
        <v>270</v>
      </c>
      <c r="C118" s="220" t="s">
        <v>271</v>
      </c>
      <c r="D118" s="220" t="s">
        <v>74</v>
      </c>
      <c r="E118" s="220" t="s">
        <v>62</v>
      </c>
      <c r="F118" s="453">
        <v>43080</v>
      </c>
      <c r="G118" s="453">
        <v>43091</v>
      </c>
      <c r="H118" s="546"/>
      <c r="I118" s="546"/>
      <c r="J118" s="206"/>
    </row>
    <row r="119" spans="1:10" ht="14.25" hidden="1" customHeight="1" x14ac:dyDescent="0.25">
      <c r="A119" s="206">
        <v>118</v>
      </c>
      <c r="B119" s="5" t="s">
        <v>268</v>
      </c>
      <c r="C119" s="220" t="s">
        <v>218</v>
      </c>
      <c r="D119" s="220" t="s">
        <v>74</v>
      </c>
      <c r="E119" s="220" t="s">
        <v>62</v>
      </c>
      <c r="F119" s="453">
        <v>43080</v>
      </c>
      <c r="G119" s="453">
        <v>43091</v>
      </c>
      <c r="H119" s="550" t="s">
        <v>1409</v>
      </c>
      <c r="I119" s="545" t="s">
        <v>1348</v>
      </c>
      <c r="J119" s="206"/>
    </row>
    <row r="120" spans="1:10" ht="14.25" hidden="1" customHeight="1" x14ac:dyDescent="0.25">
      <c r="A120" s="206">
        <v>119</v>
      </c>
      <c r="B120" s="5" t="s">
        <v>266</v>
      </c>
      <c r="C120" s="220" t="s">
        <v>267</v>
      </c>
      <c r="D120" s="220" t="s">
        <v>56</v>
      </c>
      <c r="E120" s="220" t="s">
        <v>62</v>
      </c>
      <c r="F120" s="453">
        <v>43080</v>
      </c>
      <c r="G120" s="453">
        <v>43091</v>
      </c>
      <c r="H120" s="546"/>
      <c r="I120" s="546"/>
      <c r="J120" s="206" t="s">
        <v>1462</v>
      </c>
    </row>
    <row r="121" spans="1:10" hidden="1" x14ac:dyDescent="0.25">
      <c r="A121" s="206">
        <v>120</v>
      </c>
      <c r="B121" s="5" t="s">
        <v>1185</v>
      </c>
      <c r="C121" s="220" t="s">
        <v>294</v>
      </c>
      <c r="D121" s="220" t="s">
        <v>94</v>
      </c>
      <c r="E121" s="220" t="s">
        <v>62</v>
      </c>
      <c r="F121" s="453">
        <v>43080</v>
      </c>
      <c r="G121" s="453">
        <v>43091</v>
      </c>
      <c r="H121" s="550" t="s">
        <v>1410</v>
      </c>
      <c r="I121" s="545" t="s">
        <v>1348</v>
      </c>
      <c r="J121" s="206"/>
    </row>
    <row r="122" spans="1:10" hidden="1" x14ac:dyDescent="0.25">
      <c r="A122" s="206">
        <v>121</v>
      </c>
      <c r="B122" s="5" t="s">
        <v>283</v>
      </c>
      <c r="C122" s="220" t="s">
        <v>216</v>
      </c>
      <c r="D122" s="220" t="s">
        <v>94</v>
      </c>
      <c r="E122" s="220" t="s">
        <v>62</v>
      </c>
      <c r="F122" s="453">
        <v>43080</v>
      </c>
      <c r="G122" s="453">
        <v>43091</v>
      </c>
      <c r="H122" s="546"/>
      <c r="I122" s="546"/>
      <c r="J122" s="206" t="s">
        <v>1462</v>
      </c>
    </row>
    <row r="123" spans="1:10" hidden="1" x14ac:dyDescent="0.25">
      <c r="A123" s="206">
        <v>122</v>
      </c>
      <c r="B123" s="5" t="s">
        <v>454</v>
      </c>
      <c r="C123" s="220" t="s">
        <v>286</v>
      </c>
      <c r="D123" s="220" t="s">
        <v>88</v>
      </c>
      <c r="E123" s="220" t="s">
        <v>62</v>
      </c>
      <c r="F123" s="453">
        <v>43080</v>
      </c>
      <c r="G123" s="453">
        <v>43091</v>
      </c>
      <c r="H123" s="550" t="s">
        <v>1411</v>
      </c>
      <c r="I123" s="545" t="s">
        <v>1348</v>
      </c>
      <c r="J123" s="206"/>
    </row>
    <row r="124" spans="1:10" ht="14.25" hidden="1" customHeight="1" x14ac:dyDescent="0.25">
      <c r="A124" s="206">
        <v>123</v>
      </c>
      <c r="B124" s="5" t="s">
        <v>290</v>
      </c>
      <c r="C124" s="220" t="s">
        <v>289</v>
      </c>
      <c r="D124" s="220" t="s">
        <v>88</v>
      </c>
      <c r="E124" s="220" t="s">
        <v>62</v>
      </c>
      <c r="F124" s="453">
        <v>43080</v>
      </c>
      <c r="G124" s="453">
        <v>43091</v>
      </c>
      <c r="H124" s="546"/>
      <c r="I124" s="546"/>
      <c r="J124" s="206"/>
    </row>
    <row r="125" spans="1:10" hidden="1" x14ac:dyDescent="0.25">
      <c r="A125" s="206">
        <v>124</v>
      </c>
      <c r="B125" s="5" t="s">
        <v>150</v>
      </c>
      <c r="C125" s="220" t="s">
        <v>151</v>
      </c>
      <c r="D125" s="220" t="s">
        <v>145</v>
      </c>
      <c r="E125" s="220" t="s">
        <v>62</v>
      </c>
      <c r="F125" s="453">
        <v>43080</v>
      </c>
      <c r="G125" s="453">
        <v>43091</v>
      </c>
      <c r="H125" s="550" t="s">
        <v>1412</v>
      </c>
      <c r="I125" s="545" t="s">
        <v>1348</v>
      </c>
      <c r="J125" s="206" t="s">
        <v>1462</v>
      </c>
    </row>
    <row r="126" spans="1:10" hidden="1" x14ac:dyDescent="0.25">
      <c r="A126" s="206">
        <v>125</v>
      </c>
      <c r="B126" s="5" t="s">
        <v>451</v>
      </c>
      <c r="C126" s="220" t="s">
        <v>315</v>
      </c>
      <c r="D126" s="220" t="s">
        <v>183</v>
      </c>
      <c r="E126" s="220" t="s">
        <v>62</v>
      </c>
      <c r="F126" s="453">
        <v>43080</v>
      </c>
      <c r="G126" s="453">
        <v>43091</v>
      </c>
      <c r="H126" s="546"/>
      <c r="I126" s="546"/>
      <c r="J126" s="206"/>
    </row>
    <row r="127" spans="1:10" hidden="1" x14ac:dyDescent="0.25">
      <c r="A127" s="206">
        <v>126</v>
      </c>
      <c r="B127" s="5" t="s">
        <v>295</v>
      </c>
      <c r="C127" s="220" t="s">
        <v>296</v>
      </c>
      <c r="D127" s="220" t="s">
        <v>142</v>
      </c>
      <c r="E127" s="220" t="s">
        <v>62</v>
      </c>
      <c r="F127" s="453">
        <v>43080</v>
      </c>
      <c r="G127" s="453">
        <v>43091</v>
      </c>
      <c r="H127" s="550" t="s">
        <v>1438</v>
      </c>
      <c r="I127" s="545" t="s">
        <v>1348</v>
      </c>
      <c r="J127" s="206"/>
    </row>
    <row r="128" spans="1:10" hidden="1" x14ac:dyDescent="0.25">
      <c r="A128" s="206">
        <v>127</v>
      </c>
      <c r="B128" s="5" t="s">
        <v>453</v>
      </c>
      <c r="C128" s="220" t="s">
        <v>218</v>
      </c>
      <c r="D128" s="220" t="s">
        <v>130</v>
      </c>
      <c r="E128" s="220" t="s">
        <v>62</v>
      </c>
      <c r="F128" s="453">
        <v>43080</v>
      </c>
      <c r="G128" s="453">
        <v>43091</v>
      </c>
      <c r="H128" s="546"/>
      <c r="I128" s="546"/>
      <c r="J128" s="206"/>
    </row>
    <row r="129" spans="1:11" hidden="1" x14ac:dyDescent="0.25">
      <c r="A129" s="206">
        <v>128</v>
      </c>
      <c r="B129" s="5" t="s">
        <v>1326</v>
      </c>
      <c r="C129" s="220" t="s">
        <v>287</v>
      </c>
      <c r="D129" s="220" t="s">
        <v>82</v>
      </c>
      <c r="E129" s="220" t="s">
        <v>62</v>
      </c>
      <c r="F129" s="453">
        <v>43080</v>
      </c>
      <c r="G129" s="453">
        <v>43091</v>
      </c>
      <c r="H129" s="550" t="s">
        <v>1439</v>
      </c>
      <c r="I129" s="545" t="s">
        <v>1348</v>
      </c>
      <c r="J129" s="206"/>
    </row>
    <row r="130" spans="1:11" hidden="1" x14ac:dyDescent="0.25">
      <c r="A130" s="206">
        <v>129</v>
      </c>
      <c r="B130" s="5" t="s">
        <v>327</v>
      </c>
      <c r="C130" s="220" t="s">
        <v>282</v>
      </c>
      <c r="D130" s="220" t="s">
        <v>185</v>
      </c>
      <c r="E130" s="220" t="s">
        <v>62</v>
      </c>
      <c r="F130" s="453">
        <v>43080</v>
      </c>
      <c r="G130" s="453">
        <v>43091</v>
      </c>
      <c r="H130" s="546"/>
      <c r="I130" s="546"/>
      <c r="J130" s="206"/>
    </row>
    <row r="131" spans="1:11" hidden="1" x14ac:dyDescent="0.25">
      <c r="A131" s="206">
        <v>130</v>
      </c>
      <c r="B131" s="5" t="s">
        <v>293</v>
      </c>
      <c r="C131" s="220" t="s">
        <v>294</v>
      </c>
      <c r="D131" s="220" t="s">
        <v>131</v>
      </c>
      <c r="E131" s="220" t="s">
        <v>62</v>
      </c>
      <c r="F131" s="453">
        <v>43080</v>
      </c>
      <c r="G131" s="453">
        <v>43091</v>
      </c>
      <c r="H131" s="550" t="s">
        <v>1440</v>
      </c>
      <c r="I131" s="545" t="s">
        <v>1348</v>
      </c>
      <c r="J131" s="206"/>
    </row>
    <row r="132" spans="1:11" ht="15" hidden="1" customHeight="1" x14ac:dyDescent="0.25">
      <c r="A132" s="206">
        <v>131</v>
      </c>
      <c r="B132" s="5" t="s">
        <v>456</v>
      </c>
      <c r="C132" s="220" t="s">
        <v>287</v>
      </c>
      <c r="D132" s="220" t="s">
        <v>118</v>
      </c>
      <c r="E132" s="220" t="s">
        <v>62</v>
      </c>
      <c r="F132" s="453">
        <v>43080</v>
      </c>
      <c r="G132" s="453">
        <v>43091</v>
      </c>
      <c r="H132" s="546"/>
      <c r="I132" s="546"/>
      <c r="J132" s="206"/>
    </row>
    <row r="133" spans="1:11" ht="14.25" hidden="1" customHeight="1" x14ac:dyDescent="0.25">
      <c r="A133" s="206">
        <v>132</v>
      </c>
      <c r="B133" s="5" t="s">
        <v>239</v>
      </c>
      <c r="C133" s="220" t="s">
        <v>219</v>
      </c>
      <c r="D133" s="220" t="s">
        <v>154</v>
      </c>
      <c r="E133" s="220" t="s">
        <v>62</v>
      </c>
      <c r="F133" s="453">
        <v>43086</v>
      </c>
      <c r="G133" s="453">
        <v>43089</v>
      </c>
      <c r="H133" s="206" t="s">
        <v>1430</v>
      </c>
      <c r="I133" s="469" t="s">
        <v>1349</v>
      </c>
      <c r="J133" s="206"/>
    </row>
    <row r="134" spans="1:11" ht="14.25" hidden="1" customHeight="1" x14ac:dyDescent="0.25">
      <c r="A134" s="206">
        <v>133</v>
      </c>
      <c r="B134" s="5" t="s">
        <v>220</v>
      </c>
      <c r="C134" s="220" t="s">
        <v>219</v>
      </c>
      <c r="D134" s="220" t="s">
        <v>88</v>
      </c>
      <c r="E134" s="220" t="s">
        <v>62</v>
      </c>
      <c r="F134" s="453">
        <v>43086</v>
      </c>
      <c r="G134" s="453">
        <v>43089</v>
      </c>
      <c r="H134" s="206" t="s">
        <v>1431</v>
      </c>
      <c r="I134" s="469" t="s">
        <v>1349</v>
      </c>
      <c r="J134" s="206"/>
    </row>
    <row r="135" spans="1:11" hidden="1" x14ac:dyDescent="0.25">
      <c r="A135" s="206">
        <v>134</v>
      </c>
      <c r="B135" s="5" t="s">
        <v>254</v>
      </c>
      <c r="C135" s="220" t="s">
        <v>246</v>
      </c>
      <c r="D135" s="220" t="s">
        <v>163</v>
      </c>
      <c r="E135" s="220" t="s">
        <v>62</v>
      </c>
      <c r="F135" s="453">
        <v>43086</v>
      </c>
      <c r="G135" s="453">
        <v>43089</v>
      </c>
      <c r="H135" s="206" t="s">
        <v>1474</v>
      </c>
      <c r="I135" s="468" t="s">
        <v>1348</v>
      </c>
      <c r="J135" s="206"/>
    </row>
    <row r="136" spans="1:11" hidden="1" x14ac:dyDescent="0.25">
      <c r="A136" s="206">
        <v>135</v>
      </c>
      <c r="B136" s="5" t="s">
        <v>228</v>
      </c>
      <c r="C136" s="220" t="s">
        <v>246</v>
      </c>
      <c r="D136" s="220" t="s">
        <v>464</v>
      </c>
      <c r="E136" s="220" t="s">
        <v>62</v>
      </c>
      <c r="F136" s="453">
        <v>43086</v>
      </c>
      <c r="G136" s="453">
        <v>43089</v>
      </c>
      <c r="H136" s="458" t="s">
        <v>1441</v>
      </c>
      <c r="I136" s="467" t="s">
        <v>1348</v>
      </c>
      <c r="J136" s="206"/>
    </row>
    <row r="137" spans="1:11" hidden="1" x14ac:dyDescent="0.25">
      <c r="A137" s="206">
        <v>136</v>
      </c>
      <c r="B137" s="5" t="s">
        <v>225</v>
      </c>
      <c r="C137" s="220" t="s">
        <v>246</v>
      </c>
      <c r="D137" s="220" t="s">
        <v>131</v>
      </c>
      <c r="E137" s="220" t="s">
        <v>62</v>
      </c>
      <c r="F137" s="453">
        <v>43086</v>
      </c>
      <c r="G137" s="453">
        <v>43089</v>
      </c>
      <c r="H137" s="458" t="s">
        <v>1480</v>
      </c>
      <c r="I137" s="467" t="s">
        <v>1348</v>
      </c>
      <c r="J137" s="206"/>
    </row>
    <row r="138" spans="1:11" hidden="1" x14ac:dyDescent="0.25">
      <c r="A138" s="206">
        <v>137</v>
      </c>
      <c r="B138" s="5" t="s">
        <v>227</v>
      </c>
      <c r="C138" s="220" t="s">
        <v>246</v>
      </c>
      <c r="D138" s="220" t="s">
        <v>125</v>
      </c>
      <c r="E138" s="220" t="s">
        <v>62</v>
      </c>
      <c r="F138" s="453">
        <v>43086</v>
      </c>
      <c r="G138" s="453">
        <v>43089</v>
      </c>
      <c r="H138" s="458" t="s">
        <v>1479</v>
      </c>
      <c r="I138" s="467" t="s">
        <v>1348</v>
      </c>
      <c r="J138" s="206"/>
    </row>
    <row r="139" spans="1:11" hidden="1" x14ac:dyDescent="0.25">
      <c r="A139" s="206">
        <v>138</v>
      </c>
      <c r="B139" s="5" t="s">
        <v>214</v>
      </c>
      <c r="C139" s="220" t="s">
        <v>208</v>
      </c>
      <c r="D139" s="220" t="s">
        <v>89</v>
      </c>
      <c r="E139" s="220" t="s">
        <v>62</v>
      </c>
      <c r="F139" s="453">
        <v>43086</v>
      </c>
      <c r="G139" s="453">
        <v>43089</v>
      </c>
      <c r="H139" s="474" t="s">
        <v>1432</v>
      </c>
      <c r="I139" s="469" t="s">
        <v>1349</v>
      </c>
      <c r="J139" s="206"/>
      <c r="K139" t="s">
        <v>1481</v>
      </c>
    </row>
    <row r="140" spans="1:11" hidden="1" x14ac:dyDescent="0.25">
      <c r="A140" s="206">
        <v>139</v>
      </c>
      <c r="B140" s="5" t="s">
        <v>465</v>
      </c>
      <c r="C140" s="220" t="s">
        <v>219</v>
      </c>
      <c r="D140" s="220" t="s">
        <v>142</v>
      </c>
      <c r="E140" s="220" t="s">
        <v>62</v>
      </c>
      <c r="F140" s="453">
        <v>43086</v>
      </c>
      <c r="G140" s="453">
        <v>43089</v>
      </c>
      <c r="H140" s="206" t="s">
        <v>1433</v>
      </c>
      <c r="I140" s="469" t="s">
        <v>1349</v>
      </c>
      <c r="J140" s="206"/>
    </row>
    <row r="141" spans="1:11" hidden="1" x14ac:dyDescent="0.25">
      <c r="A141" s="206">
        <v>140</v>
      </c>
      <c r="B141" s="5" t="s">
        <v>176</v>
      </c>
      <c r="C141" s="220" t="s">
        <v>172</v>
      </c>
      <c r="D141" s="220" t="s">
        <v>177</v>
      </c>
      <c r="E141" s="220" t="s">
        <v>62</v>
      </c>
      <c r="F141" s="461">
        <v>43086</v>
      </c>
      <c r="G141" s="453">
        <v>43092</v>
      </c>
      <c r="H141" s="550" t="s">
        <v>1442</v>
      </c>
      <c r="I141" s="545" t="s">
        <v>1348</v>
      </c>
      <c r="J141" s="206"/>
    </row>
    <row r="142" spans="1:11" hidden="1" x14ac:dyDescent="0.25">
      <c r="A142" s="206">
        <v>141</v>
      </c>
      <c r="B142" s="5" t="s">
        <v>437</v>
      </c>
      <c r="C142" s="220" t="s">
        <v>141</v>
      </c>
      <c r="D142" s="220" t="s">
        <v>140</v>
      </c>
      <c r="E142" s="220" t="s">
        <v>62</v>
      </c>
      <c r="F142" s="453">
        <v>43086</v>
      </c>
      <c r="G142" s="461">
        <v>43090</v>
      </c>
      <c r="H142" s="546"/>
      <c r="I142" s="546"/>
      <c r="J142" s="206"/>
    </row>
    <row r="143" spans="1:11" ht="14.25" hidden="1" customHeight="1" x14ac:dyDescent="0.25">
      <c r="A143" s="206">
        <v>142</v>
      </c>
      <c r="B143" s="7" t="s">
        <v>419</v>
      </c>
      <c r="C143" s="220" t="s">
        <v>172</v>
      </c>
      <c r="D143" s="220" t="s">
        <v>163</v>
      </c>
      <c r="E143" s="220" t="s">
        <v>62</v>
      </c>
      <c r="F143" s="461">
        <v>43086</v>
      </c>
      <c r="G143" s="453">
        <v>43092</v>
      </c>
      <c r="H143" s="550" t="s">
        <v>1443</v>
      </c>
      <c r="I143" s="545" t="s">
        <v>1348</v>
      </c>
      <c r="J143" s="206"/>
    </row>
    <row r="144" spans="1:11" hidden="1" x14ac:dyDescent="0.25">
      <c r="A144" s="206">
        <v>143</v>
      </c>
      <c r="B144" s="5" t="s">
        <v>146</v>
      </c>
      <c r="C144" s="220" t="s">
        <v>73</v>
      </c>
      <c r="D144" s="220" t="s">
        <v>145</v>
      </c>
      <c r="E144" s="220" t="s">
        <v>62</v>
      </c>
      <c r="F144" s="461">
        <v>43086</v>
      </c>
      <c r="G144" s="453">
        <v>43092</v>
      </c>
      <c r="H144" s="546"/>
      <c r="I144" s="546"/>
      <c r="J144" s="206" t="s">
        <v>1462</v>
      </c>
    </row>
    <row r="145" spans="1:10" hidden="1" x14ac:dyDescent="0.25">
      <c r="A145" s="206">
        <v>144</v>
      </c>
      <c r="B145" s="5" t="s">
        <v>171</v>
      </c>
      <c r="C145" s="220" t="s">
        <v>172</v>
      </c>
      <c r="D145" s="220" t="s">
        <v>173</v>
      </c>
      <c r="E145" s="220" t="s">
        <v>62</v>
      </c>
      <c r="F145" s="461">
        <v>43086</v>
      </c>
      <c r="G145" s="453">
        <v>43092</v>
      </c>
      <c r="H145" s="550" t="s">
        <v>1444</v>
      </c>
      <c r="I145" s="545" t="s">
        <v>1348</v>
      </c>
      <c r="J145" s="206"/>
    </row>
    <row r="146" spans="1:10" hidden="1" x14ac:dyDescent="0.25">
      <c r="A146" s="206">
        <v>145</v>
      </c>
      <c r="B146" s="5" t="s">
        <v>252</v>
      </c>
      <c r="C146" s="220" t="s">
        <v>253</v>
      </c>
      <c r="D146" s="220" t="s">
        <v>181</v>
      </c>
      <c r="E146" s="220" t="s">
        <v>62</v>
      </c>
      <c r="F146" s="453">
        <v>43086</v>
      </c>
      <c r="G146" s="453">
        <v>43089</v>
      </c>
      <c r="H146" s="546"/>
      <c r="I146" s="546"/>
      <c r="J146" s="206"/>
    </row>
    <row r="147" spans="1:10" hidden="1" x14ac:dyDescent="0.25">
      <c r="A147" s="206">
        <v>146</v>
      </c>
      <c r="B147" s="5" t="s">
        <v>461</v>
      </c>
      <c r="C147" s="220" t="s">
        <v>233</v>
      </c>
      <c r="D147" s="220" t="s">
        <v>139</v>
      </c>
      <c r="E147" s="220" t="s">
        <v>62</v>
      </c>
      <c r="F147" s="453">
        <v>43086</v>
      </c>
      <c r="G147" s="453">
        <v>43089</v>
      </c>
      <c r="H147" s="550" t="s">
        <v>1445</v>
      </c>
      <c r="I147" s="545" t="s">
        <v>1348</v>
      </c>
      <c r="J147" s="206"/>
    </row>
    <row r="148" spans="1:10" hidden="1" x14ac:dyDescent="0.25">
      <c r="A148" s="206">
        <v>147</v>
      </c>
      <c r="B148" s="5" t="s">
        <v>224</v>
      </c>
      <c r="C148" s="220" t="s">
        <v>204</v>
      </c>
      <c r="D148" s="220" t="s">
        <v>123</v>
      </c>
      <c r="E148" s="220" t="s">
        <v>62</v>
      </c>
      <c r="F148" s="453">
        <v>43086</v>
      </c>
      <c r="G148" s="453">
        <v>43089</v>
      </c>
      <c r="H148" s="546"/>
      <c r="I148" s="546"/>
      <c r="J148" s="206"/>
    </row>
    <row r="149" spans="1:10" hidden="1" x14ac:dyDescent="0.25">
      <c r="A149" s="206">
        <v>148</v>
      </c>
      <c r="B149" s="5" t="s">
        <v>248</v>
      </c>
      <c r="C149" s="220" t="s">
        <v>249</v>
      </c>
      <c r="D149" s="220" t="s">
        <v>250</v>
      </c>
      <c r="E149" s="220" t="s">
        <v>62</v>
      </c>
      <c r="F149" s="453">
        <v>43086</v>
      </c>
      <c r="G149" s="453">
        <v>43089</v>
      </c>
      <c r="H149" s="550" t="s">
        <v>1446</v>
      </c>
      <c r="I149" s="545" t="s">
        <v>1348</v>
      </c>
      <c r="J149" s="206"/>
    </row>
    <row r="150" spans="1:10" hidden="1" x14ac:dyDescent="0.25">
      <c r="A150" s="206">
        <v>149</v>
      </c>
      <c r="B150" s="5" t="s">
        <v>222</v>
      </c>
      <c r="C150" s="220" t="s">
        <v>204</v>
      </c>
      <c r="D150" s="220" t="s">
        <v>118</v>
      </c>
      <c r="E150" s="220" t="s">
        <v>62</v>
      </c>
      <c r="F150" s="453">
        <v>43086</v>
      </c>
      <c r="G150" s="453">
        <v>43089</v>
      </c>
      <c r="H150" s="546"/>
      <c r="I150" s="546"/>
      <c r="J150" s="206"/>
    </row>
    <row r="151" spans="1:10" hidden="1" x14ac:dyDescent="0.25">
      <c r="A151" s="206">
        <v>150</v>
      </c>
      <c r="B151" s="5" t="s">
        <v>223</v>
      </c>
      <c r="C151" s="220" t="s">
        <v>204</v>
      </c>
      <c r="D151" s="220" t="s">
        <v>88</v>
      </c>
      <c r="E151" s="220" t="s">
        <v>62</v>
      </c>
      <c r="F151" s="453">
        <v>43086</v>
      </c>
      <c r="G151" s="453">
        <v>43089</v>
      </c>
      <c r="H151" s="550" t="s">
        <v>1447</v>
      </c>
      <c r="I151" s="545" t="s">
        <v>1348</v>
      </c>
      <c r="J151" s="206"/>
    </row>
    <row r="152" spans="1:10" hidden="1" x14ac:dyDescent="0.25">
      <c r="A152" s="206">
        <v>151</v>
      </c>
      <c r="B152" s="5" t="s">
        <v>438</v>
      </c>
      <c r="C152" s="220" t="s">
        <v>100</v>
      </c>
      <c r="D152" s="220" t="s">
        <v>138</v>
      </c>
      <c r="E152" s="220" t="s">
        <v>62</v>
      </c>
      <c r="F152" s="453">
        <v>43086</v>
      </c>
      <c r="G152" s="461">
        <v>43090</v>
      </c>
      <c r="H152" s="546"/>
      <c r="I152" s="546"/>
      <c r="J152" s="206"/>
    </row>
    <row r="153" spans="1:10" hidden="1" x14ac:dyDescent="0.25">
      <c r="A153" s="206">
        <v>152</v>
      </c>
      <c r="B153" s="5" t="s">
        <v>462</v>
      </c>
      <c r="C153" s="220" t="s">
        <v>221</v>
      </c>
      <c r="D153" s="220" t="s">
        <v>88</v>
      </c>
      <c r="E153" s="220" t="s">
        <v>57</v>
      </c>
      <c r="F153" s="453">
        <v>43086</v>
      </c>
      <c r="G153" s="453">
        <v>43089</v>
      </c>
      <c r="H153" s="550" t="s">
        <v>1468</v>
      </c>
      <c r="I153" s="545" t="s">
        <v>1348</v>
      </c>
      <c r="J153" s="206"/>
    </row>
    <row r="154" spans="1:10" hidden="1" x14ac:dyDescent="0.25">
      <c r="A154" s="206">
        <v>153</v>
      </c>
      <c r="B154" s="5" t="s">
        <v>207</v>
      </c>
      <c r="C154" s="220" t="s">
        <v>208</v>
      </c>
      <c r="D154" s="220" t="s">
        <v>101</v>
      </c>
      <c r="E154" s="220" t="s">
        <v>57</v>
      </c>
      <c r="F154" s="453">
        <v>43086</v>
      </c>
      <c r="G154" s="453">
        <v>43089</v>
      </c>
      <c r="H154" s="546"/>
      <c r="I154" s="546"/>
      <c r="J154" s="206"/>
    </row>
    <row r="155" spans="1:10" hidden="1" x14ac:dyDescent="0.25">
      <c r="A155" s="206">
        <v>154</v>
      </c>
      <c r="B155" s="5" t="s">
        <v>231</v>
      </c>
      <c r="C155" s="220" t="s">
        <v>232</v>
      </c>
      <c r="D155" s="220" t="s">
        <v>140</v>
      </c>
      <c r="E155" s="220" t="s">
        <v>57</v>
      </c>
      <c r="F155" s="453">
        <v>43086</v>
      </c>
      <c r="G155" s="453">
        <v>43089</v>
      </c>
      <c r="H155" s="550" t="s">
        <v>1448</v>
      </c>
      <c r="I155" s="545" t="s">
        <v>1348</v>
      </c>
      <c r="J155" s="206"/>
    </row>
    <row r="156" spans="1:10" hidden="1" x14ac:dyDescent="0.25">
      <c r="A156" s="206">
        <v>155</v>
      </c>
      <c r="B156" s="5" t="s">
        <v>435</v>
      </c>
      <c r="C156" s="220" t="s">
        <v>189</v>
      </c>
      <c r="D156" s="220" t="s">
        <v>185</v>
      </c>
      <c r="E156" s="220" t="s">
        <v>57</v>
      </c>
      <c r="F156" s="453">
        <v>43086</v>
      </c>
      <c r="G156" s="461">
        <v>43092</v>
      </c>
      <c r="H156" s="546"/>
      <c r="I156" s="546"/>
      <c r="J156" s="206"/>
    </row>
    <row r="157" spans="1:10" hidden="1" x14ac:dyDescent="0.25">
      <c r="A157" s="206">
        <v>156</v>
      </c>
      <c r="B157" s="5" t="s">
        <v>463</v>
      </c>
      <c r="C157" s="220" t="s">
        <v>219</v>
      </c>
      <c r="D157" s="220" t="s">
        <v>125</v>
      </c>
      <c r="E157" s="220" t="s">
        <v>57</v>
      </c>
      <c r="F157" s="453">
        <v>43086</v>
      </c>
      <c r="G157" s="453">
        <v>43089</v>
      </c>
      <c r="H157" s="206" t="s">
        <v>1434</v>
      </c>
      <c r="I157" s="469" t="s">
        <v>1349</v>
      </c>
      <c r="J157" s="206"/>
    </row>
    <row r="158" spans="1:10" hidden="1" x14ac:dyDescent="0.25">
      <c r="A158" s="206">
        <v>157</v>
      </c>
      <c r="B158" s="5" t="s">
        <v>198</v>
      </c>
      <c r="C158" s="220" t="s">
        <v>199</v>
      </c>
      <c r="D158" s="220" t="s">
        <v>82</v>
      </c>
      <c r="E158" s="220" t="s">
        <v>57</v>
      </c>
      <c r="F158" s="453">
        <v>43086</v>
      </c>
      <c r="G158" s="453">
        <v>43089</v>
      </c>
      <c r="H158" s="550" t="s">
        <v>1449</v>
      </c>
      <c r="I158" s="545" t="s">
        <v>1348</v>
      </c>
      <c r="J158" s="206"/>
    </row>
    <row r="159" spans="1:10" hidden="1" x14ac:dyDescent="0.25">
      <c r="A159" s="206">
        <v>158</v>
      </c>
      <c r="B159" s="5" t="s">
        <v>122</v>
      </c>
      <c r="C159" s="220" t="s">
        <v>120</v>
      </c>
      <c r="D159" s="220" t="s">
        <v>123</v>
      </c>
      <c r="E159" s="220" t="s">
        <v>57</v>
      </c>
      <c r="F159" s="453">
        <v>43088</v>
      </c>
      <c r="G159" s="453">
        <v>43092</v>
      </c>
      <c r="H159" s="546"/>
      <c r="I159" s="546"/>
      <c r="J159" s="206"/>
    </row>
    <row r="160" spans="1:10" hidden="1" x14ac:dyDescent="0.25">
      <c r="A160" s="206">
        <v>159</v>
      </c>
      <c r="B160" s="5" t="s">
        <v>152</v>
      </c>
      <c r="C160" s="220" t="s">
        <v>153</v>
      </c>
      <c r="D160" s="220" t="s">
        <v>154</v>
      </c>
      <c r="E160" s="220" t="s">
        <v>57</v>
      </c>
      <c r="F160" s="453">
        <v>43086</v>
      </c>
      <c r="G160" s="461">
        <v>43090</v>
      </c>
      <c r="H160" s="550" t="s">
        <v>1475</v>
      </c>
      <c r="I160" s="545" t="s">
        <v>1348</v>
      </c>
      <c r="J160" s="206"/>
    </row>
    <row r="161" spans="1:11" hidden="1" x14ac:dyDescent="0.25">
      <c r="A161" s="206">
        <v>160</v>
      </c>
      <c r="B161" s="5" t="s">
        <v>1183</v>
      </c>
      <c r="C161" s="220" t="s">
        <v>426</v>
      </c>
      <c r="D161" s="220" t="s">
        <v>1184</v>
      </c>
      <c r="E161" s="220" t="s">
        <v>57</v>
      </c>
      <c r="F161" s="453">
        <v>43086</v>
      </c>
      <c r="G161" s="461">
        <v>43090</v>
      </c>
      <c r="H161" s="546"/>
      <c r="I161" s="546"/>
      <c r="J161" s="206"/>
    </row>
    <row r="162" spans="1:11" hidden="1" x14ac:dyDescent="0.25">
      <c r="A162" s="206">
        <v>161</v>
      </c>
      <c r="B162" s="7" t="s">
        <v>161</v>
      </c>
      <c r="C162" s="220" t="s">
        <v>162</v>
      </c>
      <c r="D162" s="220" t="s">
        <v>163</v>
      </c>
      <c r="E162" s="220" t="s">
        <v>57</v>
      </c>
      <c r="F162" s="453">
        <v>43086</v>
      </c>
      <c r="G162" s="453">
        <v>43090</v>
      </c>
      <c r="H162" s="550" t="s">
        <v>1450</v>
      </c>
      <c r="I162" s="545" t="s">
        <v>1348</v>
      </c>
      <c r="J162" s="206"/>
    </row>
    <row r="163" spans="1:11" hidden="1" x14ac:dyDescent="0.25">
      <c r="A163" s="206">
        <v>162</v>
      </c>
      <c r="B163" s="5" t="s">
        <v>54</v>
      </c>
      <c r="C163" s="220" t="s">
        <v>55</v>
      </c>
      <c r="D163" s="220" t="s">
        <v>56</v>
      </c>
      <c r="E163" s="220" t="s">
        <v>57</v>
      </c>
      <c r="F163" s="453">
        <v>43086</v>
      </c>
      <c r="G163" s="453">
        <v>43092</v>
      </c>
      <c r="H163" s="546"/>
      <c r="I163" s="551"/>
      <c r="J163" s="206"/>
    </row>
    <row r="164" spans="1:11" hidden="1" x14ac:dyDescent="0.25">
      <c r="A164" s="206">
        <v>163</v>
      </c>
      <c r="B164" s="5" t="s">
        <v>116</v>
      </c>
      <c r="C164" s="84" t="s">
        <v>117</v>
      </c>
      <c r="D164" s="84" t="s">
        <v>118</v>
      </c>
      <c r="E164" s="84" t="s">
        <v>57</v>
      </c>
      <c r="F164" s="453">
        <v>43086</v>
      </c>
      <c r="G164" s="461">
        <v>43090</v>
      </c>
      <c r="H164" s="206" t="s">
        <v>1466</v>
      </c>
      <c r="I164" s="469" t="s">
        <v>1349</v>
      </c>
      <c r="J164" s="206"/>
      <c r="K164" t="s">
        <v>1361</v>
      </c>
    </row>
    <row r="165" spans="1:11" hidden="1" x14ac:dyDescent="0.25">
      <c r="A165" s="206">
        <v>164</v>
      </c>
      <c r="B165" s="5" t="s">
        <v>1180</v>
      </c>
      <c r="C165" s="220" t="s">
        <v>219</v>
      </c>
      <c r="D165" s="220" t="s">
        <v>108</v>
      </c>
      <c r="E165" s="220" t="s">
        <v>62</v>
      </c>
      <c r="F165" s="453">
        <v>43088</v>
      </c>
      <c r="G165" s="453">
        <v>43092</v>
      </c>
      <c r="H165" s="206" t="s">
        <v>1467</v>
      </c>
      <c r="I165" s="469" t="s">
        <v>1349</v>
      </c>
      <c r="J165" s="206"/>
    </row>
    <row r="166" spans="1:11" ht="14.25" hidden="1" customHeight="1" x14ac:dyDescent="0.25">
      <c r="A166" s="206">
        <v>165</v>
      </c>
      <c r="B166" s="5" t="s">
        <v>99</v>
      </c>
      <c r="C166" s="220" t="s">
        <v>100</v>
      </c>
      <c r="D166" s="220" t="s">
        <v>101</v>
      </c>
      <c r="E166" s="220" t="s">
        <v>57</v>
      </c>
      <c r="F166" s="453">
        <v>43088</v>
      </c>
      <c r="G166" s="453">
        <v>43092</v>
      </c>
      <c r="H166" s="550" t="s">
        <v>1469</v>
      </c>
      <c r="I166" s="545" t="s">
        <v>1348</v>
      </c>
      <c r="J166" s="206"/>
    </row>
    <row r="167" spans="1:11" hidden="1" x14ac:dyDescent="0.25">
      <c r="A167" s="206">
        <v>166</v>
      </c>
      <c r="B167" s="5" t="s">
        <v>212</v>
      </c>
      <c r="C167" s="220" t="s">
        <v>209</v>
      </c>
      <c r="D167" s="220" t="s">
        <v>101</v>
      </c>
      <c r="E167" s="220" t="s">
        <v>57</v>
      </c>
      <c r="F167" s="453">
        <v>43088</v>
      </c>
      <c r="G167" s="453">
        <v>43092</v>
      </c>
      <c r="H167" s="546"/>
      <c r="I167" s="546"/>
      <c r="J167" s="206"/>
    </row>
    <row r="168" spans="1:11" hidden="1" x14ac:dyDescent="0.25">
      <c r="A168" s="206">
        <v>167</v>
      </c>
      <c r="B168" s="5" t="s">
        <v>213</v>
      </c>
      <c r="C168" s="220" t="s">
        <v>209</v>
      </c>
      <c r="D168" s="220" t="s">
        <v>112</v>
      </c>
      <c r="E168" s="220" t="s">
        <v>57</v>
      </c>
      <c r="F168" s="453">
        <v>43088</v>
      </c>
      <c r="G168" s="453">
        <v>43092</v>
      </c>
      <c r="H168" s="550" t="s">
        <v>1470</v>
      </c>
      <c r="I168" s="545" t="s">
        <v>1348</v>
      </c>
      <c r="J168" s="206"/>
    </row>
    <row r="169" spans="1:11" hidden="1" x14ac:dyDescent="0.25">
      <c r="A169" s="206">
        <v>168</v>
      </c>
      <c r="B169" s="5" t="s">
        <v>211</v>
      </c>
      <c r="C169" s="220" t="s">
        <v>209</v>
      </c>
      <c r="D169" s="220" t="s">
        <v>103</v>
      </c>
      <c r="E169" s="220" t="s">
        <v>57</v>
      </c>
      <c r="F169" s="453">
        <v>43088</v>
      </c>
      <c r="G169" s="453">
        <v>43092</v>
      </c>
      <c r="H169" s="546"/>
      <c r="I169" s="546"/>
      <c r="J169" s="206"/>
    </row>
    <row r="170" spans="1:11" hidden="1" x14ac:dyDescent="0.25">
      <c r="A170" s="206">
        <v>169</v>
      </c>
      <c r="B170" s="5" t="s">
        <v>210</v>
      </c>
      <c r="C170" s="220" t="s">
        <v>209</v>
      </c>
      <c r="D170" s="220" t="s">
        <v>96</v>
      </c>
      <c r="E170" s="220" t="s">
        <v>57</v>
      </c>
      <c r="F170" s="453">
        <v>43088</v>
      </c>
      <c r="G170" s="453">
        <v>43092</v>
      </c>
      <c r="H170" s="550" t="s">
        <v>1451</v>
      </c>
      <c r="I170" s="545" t="s">
        <v>1348</v>
      </c>
      <c r="J170" s="206"/>
    </row>
    <row r="171" spans="1:11" hidden="1" x14ac:dyDescent="0.25">
      <c r="A171" s="206">
        <v>170</v>
      </c>
      <c r="B171" s="5" t="s">
        <v>1327</v>
      </c>
      <c r="C171" s="220" t="s">
        <v>1328</v>
      </c>
      <c r="D171" s="220" t="s">
        <v>1329</v>
      </c>
      <c r="E171" s="220" t="s">
        <v>57</v>
      </c>
      <c r="F171" s="453">
        <v>43088</v>
      </c>
      <c r="G171" s="453">
        <v>43092</v>
      </c>
      <c r="H171" s="546"/>
      <c r="I171" s="546"/>
      <c r="J171" s="206"/>
    </row>
    <row r="172" spans="1:11" hidden="1" x14ac:dyDescent="0.25">
      <c r="A172" s="206">
        <v>171</v>
      </c>
      <c r="B172" s="5" t="s">
        <v>449</v>
      </c>
      <c r="C172" s="220" t="s">
        <v>128</v>
      </c>
      <c r="D172" s="220" t="s">
        <v>181</v>
      </c>
      <c r="E172" s="220" t="s">
        <v>57</v>
      </c>
      <c r="F172" s="453">
        <v>43088</v>
      </c>
      <c r="G172" s="453">
        <v>43092</v>
      </c>
      <c r="H172" s="550" t="s">
        <v>1452</v>
      </c>
      <c r="I172" s="545" t="s">
        <v>1348</v>
      </c>
      <c r="J172" s="206"/>
    </row>
    <row r="173" spans="1:11" ht="14.25" hidden="1" customHeight="1" x14ac:dyDescent="0.25">
      <c r="A173" s="206">
        <v>172</v>
      </c>
      <c r="B173" s="5" t="s">
        <v>147</v>
      </c>
      <c r="C173" s="220" t="s">
        <v>144</v>
      </c>
      <c r="D173" s="220" t="s">
        <v>145</v>
      </c>
      <c r="E173" s="220" t="s">
        <v>57</v>
      </c>
      <c r="F173" s="453">
        <v>43088</v>
      </c>
      <c r="G173" s="453">
        <v>43092</v>
      </c>
      <c r="H173" s="546"/>
      <c r="I173" s="546"/>
      <c r="J173" s="206"/>
    </row>
    <row r="174" spans="1:11" hidden="1" x14ac:dyDescent="0.25">
      <c r="A174" s="206">
        <v>173</v>
      </c>
      <c r="B174" s="5" t="s">
        <v>447</v>
      </c>
      <c r="C174" s="220" t="s">
        <v>111</v>
      </c>
      <c r="D174" s="220" t="s">
        <v>89</v>
      </c>
      <c r="E174" s="220" t="s">
        <v>62</v>
      </c>
      <c r="F174" s="453">
        <v>43088</v>
      </c>
      <c r="G174" s="453">
        <v>43092</v>
      </c>
      <c r="H174" s="550" t="s">
        <v>1453</v>
      </c>
      <c r="I174" s="545" t="s">
        <v>1348</v>
      </c>
      <c r="J174" s="206" t="s">
        <v>1462</v>
      </c>
    </row>
    <row r="175" spans="1:11" hidden="1" x14ac:dyDescent="0.25">
      <c r="A175" s="206">
        <v>174</v>
      </c>
      <c r="B175" s="5" t="s">
        <v>443</v>
      </c>
      <c r="C175" s="220" t="s">
        <v>109</v>
      </c>
      <c r="D175" s="220" t="s">
        <v>89</v>
      </c>
      <c r="E175" s="220" t="s">
        <v>62</v>
      </c>
      <c r="F175" s="453">
        <v>43088</v>
      </c>
      <c r="G175" s="453">
        <v>43092</v>
      </c>
      <c r="H175" s="546"/>
      <c r="I175" s="546"/>
      <c r="J175" s="206"/>
    </row>
    <row r="176" spans="1:11" hidden="1" x14ac:dyDescent="0.25">
      <c r="A176" s="206">
        <v>175</v>
      </c>
      <c r="B176" s="5" t="s">
        <v>442</v>
      </c>
      <c r="C176" s="220" t="s">
        <v>69</v>
      </c>
      <c r="D176" s="220" t="s">
        <v>138</v>
      </c>
      <c r="E176" s="220" t="s">
        <v>62</v>
      </c>
      <c r="F176" s="453">
        <v>43088</v>
      </c>
      <c r="G176" s="453">
        <v>43092</v>
      </c>
      <c r="H176" s="550" t="s">
        <v>1454</v>
      </c>
      <c r="I176" s="545" t="s">
        <v>1348</v>
      </c>
      <c r="J176" s="206"/>
    </row>
    <row r="177" spans="1:11" hidden="1" x14ac:dyDescent="0.25">
      <c r="A177" s="206">
        <v>176</v>
      </c>
      <c r="B177" s="5" t="s">
        <v>143</v>
      </c>
      <c r="C177" s="220" t="s">
        <v>144</v>
      </c>
      <c r="D177" s="220" t="s">
        <v>145</v>
      </c>
      <c r="E177" s="220" t="s">
        <v>62</v>
      </c>
      <c r="F177" s="453">
        <v>43088</v>
      </c>
      <c r="G177" s="453">
        <v>43092</v>
      </c>
      <c r="H177" s="546"/>
      <c r="I177" s="546"/>
      <c r="J177" s="206"/>
    </row>
    <row r="178" spans="1:11" hidden="1" x14ac:dyDescent="0.25">
      <c r="A178" s="206">
        <v>177</v>
      </c>
      <c r="B178" s="5" t="s">
        <v>119</v>
      </c>
      <c r="C178" s="220" t="s">
        <v>120</v>
      </c>
      <c r="D178" s="220" t="s">
        <v>121</v>
      </c>
      <c r="E178" s="220" t="s">
        <v>62</v>
      </c>
      <c r="F178" s="453">
        <v>43088</v>
      </c>
      <c r="G178" s="453">
        <v>43092</v>
      </c>
      <c r="H178" s="550" t="s">
        <v>1455</v>
      </c>
      <c r="I178" s="545" t="s">
        <v>1348</v>
      </c>
      <c r="J178" s="206"/>
    </row>
    <row r="179" spans="1:11" hidden="1" x14ac:dyDescent="0.25">
      <c r="A179" s="206">
        <v>178</v>
      </c>
      <c r="B179" s="5" t="s">
        <v>114</v>
      </c>
      <c r="C179" s="220" t="s">
        <v>115</v>
      </c>
      <c r="D179" s="220" t="s">
        <v>88</v>
      </c>
      <c r="E179" s="220" t="s">
        <v>62</v>
      </c>
      <c r="F179" s="453">
        <v>43088</v>
      </c>
      <c r="G179" s="453">
        <v>43092</v>
      </c>
      <c r="H179" s="546"/>
      <c r="I179" s="546"/>
      <c r="J179" s="206"/>
    </row>
    <row r="180" spans="1:11" ht="14.25" hidden="1" customHeight="1" x14ac:dyDescent="0.25">
      <c r="A180" s="206">
        <v>179</v>
      </c>
      <c r="B180" s="7" t="s">
        <v>403</v>
      </c>
      <c r="C180" s="220" t="s">
        <v>59</v>
      </c>
      <c r="D180" s="220" t="s">
        <v>140</v>
      </c>
      <c r="E180" s="220" t="s">
        <v>62</v>
      </c>
      <c r="F180" s="453">
        <v>43088</v>
      </c>
      <c r="G180" s="453">
        <v>43092</v>
      </c>
      <c r="H180" s="550" t="s">
        <v>1456</v>
      </c>
      <c r="I180" s="545" t="s">
        <v>1348</v>
      </c>
      <c r="J180" s="206"/>
    </row>
    <row r="181" spans="1:11" hidden="1" x14ac:dyDescent="0.25">
      <c r="A181" s="206">
        <v>180</v>
      </c>
      <c r="B181" s="5" t="s">
        <v>85</v>
      </c>
      <c r="C181" s="220" t="s">
        <v>76</v>
      </c>
      <c r="D181" s="220" t="s">
        <v>82</v>
      </c>
      <c r="E181" s="220" t="s">
        <v>62</v>
      </c>
      <c r="F181" s="453">
        <v>43088</v>
      </c>
      <c r="G181" s="453">
        <v>43092</v>
      </c>
      <c r="H181" s="546"/>
      <c r="I181" s="546"/>
      <c r="J181" s="206" t="s">
        <v>1462</v>
      </c>
    </row>
    <row r="182" spans="1:11" hidden="1" x14ac:dyDescent="0.25">
      <c r="A182" s="206">
        <v>181</v>
      </c>
      <c r="B182" s="5" t="s">
        <v>445</v>
      </c>
      <c r="C182" s="220" t="s">
        <v>110</v>
      </c>
      <c r="D182" s="220" t="s">
        <v>103</v>
      </c>
      <c r="E182" s="220" t="s">
        <v>62</v>
      </c>
      <c r="F182" s="453">
        <v>43088</v>
      </c>
      <c r="G182" s="453">
        <v>43092</v>
      </c>
      <c r="H182" s="550" t="s">
        <v>1457</v>
      </c>
      <c r="I182" s="545" t="s">
        <v>1348</v>
      </c>
      <c r="J182" s="206" t="s">
        <v>1462</v>
      </c>
    </row>
    <row r="183" spans="1:11" hidden="1" x14ac:dyDescent="0.25">
      <c r="A183" s="206">
        <v>182</v>
      </c>
      <c r="B183" s="5" t="s">
        <v>441</v>
      </c>
      <c r="C183" s="220" t="s">
        <v>111</v>
      </c>
      <c r="D183" s="220" t="s">
        <v>139</v>
      </c>
      <c r="E183" s="220" t="s">
        <v>62</v>
      </c>
      <c r="F183" s="453">
        <v>43088</v>
      </c>
      <c r="G183" s="453">
        <v>43092</v>
      </c>
      <c r="H183" s="546"/>
      <c r="I183" s="546"/>
      <c r="J183" s="206"/>
    </row>
    <row r="184" spans="1:11" hidden="1" x14ac:dyDescent="0.25">
      <c r="A184" s="206">
        <v>183</v>
      </c>
      <c r="B184" s="5" t="s">
        <v>446</v>
      </c>
      <c r="C184" s="220" t="s">
        <v>111</v>
      </c>
      <c r="D184" s="220" t="s">
        <v>108</v>
      </c>
      <c r="E184" s="220" t="s">
        <v>62</v>
      </c>
      <c r="F184" s="453">
        <v>43088</v>
      </c>
      <c r="G184" s="453">
        <v>43092</v>
      </c>
      <c r="H184" s="550" t="s">
        <v>1458</v>
      </c>
      <c r="I184" s="545" t="s">
        <v>1348</v>
      </c>
      <c r="J184" s="206"/>
    </row>
    <row r="185" spans="1:11" hidden="1" x14ac:dyDescent="0.25">
      <c r="A185" s="206">
        <v>184</v>
      </c>
      <c r="B185" s="5" t="s">
        <v>188</v>
      </c>
      <c r="C185" s="220" t="s">
        <v>110</v>
      </c>
      <c r="D185" s="220" t="s">
        <v>185</v>
      </c>
      <c r="E185" s="220" t="s">
        <v>62</v>
      </c>
      <c r="F185" s="453">
        <v>43088</v>
      </c>
      <c r="G185" s="453">
        <v>43092</v>
      </c>
      <c r="H185" s="546"/>
      <c r="I185" s="546"/>
      <c r="J185" s="206"/>
    </row>
    <row r="186" spans="1:11" ht="14.25" hidden="1" customHeight="1" x14ac:dyDescent="0.25">
      <c r="A186" s="206">
        <v>185</v>
      </c>
      <c r="B186" s="5" t="s">
        <v>1316</v>
      </c>
      <c r="C186" s="220" t="s">
        <v>128</v>
      </c>
      <c r="D186" s="220" t="s">
        <v>94</v>
      </c>
      <c r="E186" s="220" t="s">
        <v>62</v>
      </c>
      <c r="F186" s="453">
        <v>43088</v>
      </c>
      <c r="G186" s="453">
        <v>43092</v>
      </c>
      <c r="H186" s="550" t="s">
        <v>1459</v>
      </c>
      <c r="I186" s="545" t="s">
        <v>1348</v>
      </c>
      <c r="J186" s="206"/>
    </row>
    <row r="187" spans="1:11" hidden="1" x14ac:dyDescent="0.25">
      <c r="A187" s="206">
        <v>186</v>
      </c>
      <c r="B187" s="5" t="s">
        <v>127</v>
      </c>
      <c r="C187" s="220" t="s">
        <v>128</v>
      </c>
      <c r="D187" s="220" t="s">
        <v>125</v>
      </c>
      <c r="E187" s="220" t="s">
        <v>62</v>
      </c>
      <c r="F187" s="453">
        <v>43088</v>
      </c>
      <c r="G187" s="453">
        <v>43092</v>
      </c>
      <c r="H187" s="546"/>
      <c r="I187" s="546"/>
      <c r="J187" s="206"/>
    </row>
    <row r="188" spans="1:11" hidden="1" x14ac:dyDescent="0.25">
      <c r="A188" s="206">
        <v>187</v>
      </c>
      <c r="B188" s="5" t="s">
        <v>133</v>
      </c>
      <c r="C188" s="220" t="s">
        <v>69</v>
      </c>
      <c r="D188" s="220" t="s">
        <v>131</v>
      </c>
      <c r="E188" s="220" t="s">
        <v>62</v>
      </c>
      <c r="F188" s="453">
        <v>43088</v>
      </c>
      <c r="G188" s="453">
        <v>43092</v>
      </c>
      <c r="H188" s="550" t="s">
        <v>1460</v>
      </c>
      <c r="I188" s="545" t="s">
        <v>1348</v>
      </c>
      <c r="J188" s="206"/>
    </row>
    <row r="189" spans="1:11" hidden="1" x14ac:dyDescent="0.25">
      <c r="A189" s="206">
        <v>188</v>
      </c>
      <c r="B189" s="5" t="s">
        <v>1325</v>
      </c>
      <c r="C189" s="220" t="s">
        <v>110</v>
      </c>
      <c r="D189" s="220" t="s">
        <v>1184</v>
      </c>
      <c r="E189" s="220" t="s">
        <v>62</v>
      </c>
      <c r="F189" s="453">
        <v>43088</v>
      </c>
      <c r="G189" s="453">
        <v>43092</v>
      </c>
      <c r="H189" s="546"/>
      <c r="I189" s="546"/>
      <c r="J189" s="206"/>
    </row>
    <row r="190" spans="1:11" hidden="1" x14ac:dyDescent="0.25">
      <c r="A190" s="206">
        <v>189</v>
      </c>
      <c r="B190" s="5" t="s">
        <v>444</v>
      </c>
      <c r="C190" s="220" t="s">
        <v>110</v>
      </c>
      <c r="D190" s="220" t="s">
        <v>101</v>
      </c>
      <c r="E190" s="220" t="s">
        <v>62</v>
      </c>
      <c r="F190" s="453">
        <v>43088</v>
      </c>
      <c r="G190" s="453">
        <v>43092</v>
      </c>
      <c r="H190" s="550" t="s">
        <v>1461</v>
      </c>
      <c r="I190" s="545" t="s">
        <v>1348</v>
      </c>
      <c r="J190" s="206" t="s">
        <v>1462</v>
      </c>
    </row>
    <row r="191" spans="1:11" hidden="1" x14ac:dyDescent="0.25">
      <c r="A191" s="206">
        <v>190</v>
      </c>
      <c r="B191" s="5" t="s">
        <v>439</v>
      </c>
      <c r="C191" s="220" t="s">
        <v>440</v>
      </c>
      <c r="D191" s="220" t="s">
        <v>154</v>
      </c>
      <c r="E191" s="220" t="s">
        <v>62</v>
      </c>
      <c r="F191" s="453">
        <v>43088</v>
      </c>
      <c r="G191" s="453">
        <v>43092</v>
      </c>
      <c r="H191" s="546"/>
      <c r="I191" s="546"/>
      <c r="J191" s="206"/>
    </row>
    <row r="192" spans="1:11" hidden="1" x14ac:dyDescent="0.25">
      <c r="A192" s="206">
        <v>191</v>
      </c>
      <c r="B192" s="5" t="s">
        <v>336</v>
      </c>
      <c r="C192" s="220" t="s">
        <v>337</v>
      </c>
      <c r="D192" s="220" t="s">
        <v>82</v>
      </c>
      <c r="E192" s="220" t="s">
        <v>62</v>
      </c>
      <c r="F192" s="453">
        <v>43072</v>
      </c>
      <c r="G192" s="453">
        <v>43085</v>
      </c>
      <c r="H192" s="206" t="s">
        <v>1478</v>
      </c>
      <c r="I192" s="469" t="s">
        <v>1349</v>
      </c>
      <c r="J192" s="206" t="s">
        <v>1462</v>
      </c>
      <c r="K192" t="s">
        <v>1463</v>
      </c>
    </row>
    <row r="193" spans="1:11" hidden="1" x14ac:dyDescent="0.25">
      <c r="A193" s="206">
        <v>192</v>
      </c>
      <c r="B193" s="5" t="s">
        <v>58</v>
      </c>
      <c r="C193" s="84" t="s">
        <v>59</v>
      </c>
      <c r="D193" s="84" t="s">
        <v>56</v>
      </c>
      <c r="E193" s="84" t="s">
        <v>57</v>
      </c>
      <c r="F193" s="453">
        <v>43079</v>
      </c>
      <c r="G193" s="453">
        <v>43091</v>
      </c>
      <c r="H193" s="206" t="s">
        <v>1482</v>
      </c>
      <c r="I193" s="469" t="s">
        <v>1349</v>
      </c>
      <c r="J193" s="206"/>
      <c r="K193" t="s">
        <v>1362</v>
      </c>
    </row>
  </sheetData>
  <autoFilter ref="B1:I193">
    <filterColumn colId="6">
      <filters>
        <filter val="Room 11/ Sharing"/>
      </filters>
    </filterColumn>
  </autoFilter>
  <mergeCells count="151">
    <mergeCell ref="K37:K38"/>
    <mergeCell ref="I8:I9"/>
    <mergeCell ref="H89:H90"/>
    <mergeCell ref="I89:I90"/>
    <mergeCell ref="H105:H106"/>
    <mergeCell ref="I105:I106"/>
    <mergeCell ref="H141:H142"/>
    <mergeCell ref="I141:I142"/>
    <mergeCell ref="H188:H189"/>
    <mergeCell ref="I188:I189"/>
    <mergeCell ref="H170:H171"/>
    <mergeCell ref="I170:I171"/>
    <mergeCell ref="H172:H173"/>
    <mergeCell ref="I172:I173"/>
    <mergeCell ref="H174:H175"/>
    <mergeCell ref="I174:I175"/>
    <mergeCell ref="H166:H167"/>
    <mergeCell ref="I166:I167"/>
    <mergeCell ref="H168:H169"/>
    <mergeCell ref="I168:I169"/>
    <mergeCell ref="H145:H146"/>
    <mergeCell ref="I145:I146"/>
    <mergeCell ref="H147:H148"/>
    <mergeCell ref="I147:I148"/>
    <mergeCell ref="H190:H191"/>
    <mergeCell ref="I190:I191"/>
    <mergeCell ref="H182:H183"/>
    <mergeCell ref="I182:I183"/>
    <mergeCell ref="H184:H185"/>
    <mergeCell ref="I184:I185"/>
    <mergeCell ref="H186:H187"/>
    <mergeCell ref="I186:I187"/>
    <mergeCell ref="H176:H177"/>
    <mergeCell ref="I176:I177"/>
    <mergeCell ref="H178:H179"/>
    <mergeCell ref="I178:I179"/>
    <mergeCell ref="H180:H181"/>
    <mergeCell ref="I180:I181"/>
    <mergeCell ref="H149:H150"/>
    <mergeCell ref="I149:I150"/>
    <mergeCell ref="H162:H163"/>
    <mergeCell ref="I162:I163"/>
    <mergeCell ref="H158:H159"/>
    <mergeCell ref="I158:I159"/>
    <mergeCell ref="H160:H161"/>
    <mergeCell ref="I160:I161"/>
    <mergeCell ref="H143:H144"/>
    <mergeCell ref="I143:I144"/>
    <mergeCell ref="H155:H156"/>
    <mergeCell ref="I155:I156"/>
    <mergeCell ref="H153:H154"/>
    <mergeCell ref="I153:I154"/>
    <mergeCell ref="H151:H152"/>
    <mergeCell ref="I151:I152"/>
    <mergeCell ref="H127:H128"/>
    <mergeCell ref="I127:I128"/>
    <mergeCell ref="H129:H130"/>
    <mergeCell ref="I129:I130"/>
    <mergeCell ref="H131:H132"/>
    <mergeCell ref="I131:I132"/>
    <mergeCell ref="H119:H120"/>
    <mergeCell ref="I119:I120"/>
    <mergeCell ref="H123:H124"/>
    <mergeCell ref="I123:I124"/>
    <mergeCell ref="H125:H126"/>
    <mergeCell ref="I125:I126"/>
    <mergeCell ref="H121:H122"/>
    <mergeCell ref="I121:I122"/>
    <mergeCell ref="H115:H116"/>
    <mergeCell ref="I115:I116"/>
    <mergeCell ref="H117:H118"/>
    <mergeCell ref="I117:I118"/>
    <mergeCell ref="H97:H98"/>
    <mergeCell ref="I97:I98"/>
    <mergeCell ref="H99:H100"/>
    <mergeCell ref="I99:I100"/>
    <mergeCell ref="H101:H102"/>
    <mergeCell ref="I101:I102"/>
    <mergeCell ref="H77:H78"/>
    <mergeCell ref="I77:I78"/>
    <mergeCell ref="H79:H80"/>
    <mergeCell ref="I79:I80"/>
    <mergeCell ref="H107:H108"/>
    <mergeCell ref="I107:I108"/>
    <mergeCell ref="H91:H92"/>
    <mergeCell ref="I91:I92"/>
    <mergeCell ref="H93:H94"/>
    <mergeCell ref="I93:I94"/>
    <mergeCell ref="H95:H96"/>
    <mergeCell ref="I95:I96"/>
    <mergeCell ref="H83:H84"/>
    <mergeCell ref="I83:I84"/>
    <mergeCell ref="H85:H86"/>
    <mergeCell ref="I85:I86"/>
    <mergeCell ref="H87:H88"/>
    <mergeCell ref="I87:I88"/>
    <mergeCell ref="H103:H104"/>
    <mergeCell ref="I103:I104"/>
    <mergeCell ref="H71:H72"/>
    <mergeCell ref="I71:I72"/>
    <mergeCell ref="H73:H74"/>
    <mergeCell ref="I73:I74"/>
    <mergeCell ref="H75:H76"/>
    <mergeCell ref="I75:I76"/>
    <mergeCell ref="H49:H50"/>
    <mergeCell ref="I49:I50"/>
    <mergeCell ref="H67:H68"/>
    <mergeCell ref="I67:I68"/>
    <mergeCell ref="H69:H70"/>
    <mergeCell ref="I69:I70"/>
    <mergeCell ref="H53:H54"/>
    <mergeCell ref="H51:H52"/>
    <mergeCell ref="I51:I52"/>
    <mergeCell ref="I53:I54"/>
    <mergeCell ref="H58:H59"/>
    <mergeCell ref="I58:I59"/>
    <mergeCell ref="H47:H48"/>
    <mergeCell ref="I47:I48"/>
    <mergeCell ref="H27:H28"/>
    <mergeCell ref="H29:H30"/>
    <mergeCell ref="H31:H32"/>
    <mergeCell ref="H33:H34"/>
    <mergeCell ref="H35:H36"/>
    <mergeCell ref="I27:I28"/>
    <mergeCell ref="I29:I30"/>
    <mergeCell ref="I31:I32"/>
    <mergeCell ref="I33:I34"/>
    <mergeCell ref="I35:I36"/>
    <mergeCell ref="H39:H40"/>
    <mergeCell ref="I39:I40"/>
    <mergeCell ref="H37:H38"/>
    <mergeCell ref="I37:I38"/>
    <mergeCell ref="H19:H20"/>
    <mergeCell ref="I11:I12"/>
    <mergeCell ref="I13:I14"/>
    <mergeCell ref="I15:I16"/>
    <mergeCell ref="I19:I20"/>
    <mergeCell ref="H43:H44"/>
    <mergeCell ref="I43:I44"/>
    <mergeCell ref="H45:H46"/>
    <mergeCell ref="I45:I46"/>
    <mergeCell ref="H4:H5"/>
    <mergeCell ref="I4:I5"/>
    <mergeCell ref="H6:H7"/>
    <mergeCell ref="I6:I7"/>
    <mergeCell ref="H8:H9"/>
    <mergeCell ref="H11:H12"/>
    <mergeCell ref="H13:H14"/>
    <mergeCell ref="H17:H18"/>
    <mergeCell ref="I17:I18"/>
    <mergeCell ref="H15:H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H2" sqref="H2:H18"/>
    </sheetView>
  </sheetViews>
  <sheetFormatPr defaultRowHeight="15" x14ac:dyDescent="0.25"/>
  <cols>
    <col min="1" max="1" width="5.5703125" customWidth="1"/>
    <col min="2" max="2" width="32.42578125" bestFit="1" customWidth="1"/>
    <col min="3" max="3" width="28.5703125" bestFit="1" customWidth="1"/>
    <col min="4" max="4" width="16.28515625" bestFit="1" customWidth="1"/>
    <col min="5" max="5" width="16.28515625" customWidth="1"/>
    <col min="6" max="7" width="9.7109375" customWidth="1"/>
    <col min="8" max="8" width="20.42578125" style="188" customWidth="1"/>
    <col min="9" max="9" width="22" style="188" customWidth="1"/>
    <col min="10" max="10" width="6.7109375" customWidth="1"/>
    <col min="11" max="11" width="23" customWidth="1"/>
  </cols>
  <sheetData>
    <row r="1" spans="1:11" x14ac:dyDescent="0.25">
      <c r="A1" s="463" t="s">
        <v>1351</v>
      </c>
      <c r="B1" s="463" t="s">
        <v>12</v>
      </c>
      <c r="C1" s="463" t="s">
        <v>1350</v>
      </c>
      <c r="D1" s="463" t="s">
        <v>51</v>
      </c>
      <c r="E1" s="463" t="s">
        <v>13</v>
      </c>
      <c r="F1" s="463" t="s">
        <v>1347</v>
      </c>
      <c r="G1" s="463" t="s">
        <v>1345</v>
      </c>
      <c r="H1" s="463" t="s">
        <v>1352</v>
      </c>
      <c r="I1" s="463" t="s">
        <v>1342</v>
      </c>
      <c r="J1" s="463" t="s">
        <v>1343</v>
      </c>
      <c r="K1" s="470" t="s">
        <v>1464</v>
      </c>
    </row>
    <row r="2" spans="1:11" x14ac:dyDescent="0.25">
      <c r="A2" s="458">
        <v>1</v>
      </c>
      <c r="B2" s="5" t="s">
        <v>1180</v>
      </c>
      <c r="C2" s="220" t="s">
        <v>219</v>
      </c>
      <c r="D2" s="220" t="s">
        <v>108</v>
      </c>
      <c r="E2" s="462" t="s">
        <v>62</v>
      </c>
      <c r="F2" s="449">
        <v>43107</v>
      </c>
      <c r="G2" s="449">
        <v>43110</v>
      </c>
      <c r="H2" s="206" t="s">
        <v>1353</v>
      </c>
      <c r="I2" s="469" t="s">
        <v>1349</v>
      </c>
      <c r="J2" s="191"/>
    </row>
    <row r="3" spans="1:11" x14ac:dyDescent="0.25">
      <c r="A3" s="458">
        <v>2</v>
      </c>
      <c r="B3" s="5" t="s">
        <v>213</v>
      </c>
      <c r="C3" s="220" t="s">
        <v>209</v>
      </c>
      <c r="D3" s="220" t="s">
        <v>112</v>
      </c>
      <c r="E3" s="462" t="s">
        <v>57</v>
      </c>
      <c r="F3" s="449">
        <v>43107</v>
      </c>
      <c r="G3" s="449">
        <v>43110</v>
      </c>
      <c r="H3" s="547" t="s">
        <v>1368</v>
      </c>
      <c r="I3" s="545" t="s">
        <v>1348</v>
      </c>
      <c r="J3" s="191"/>
    </row>
    <row r="4" spans="1:11" x14ac:dyDescent="0.25">
      <c r="A4" s="458">
        <v>3</v>
      </c>
      <c r="B4" s="5" t="s">
        <v>211</v>
      </c>
      <c r="C4" s="220" t="s">
        <v>209</v>
      </c>
      <c r="D4" s="220" t="s">
        <v>103</v>
      </c>
      <c r="E4" s="462" t="s">
        <v>57</v>
      </c>
      <c r="F4" s="449">
        <v>43107</v>
      </c>
      <c r="G4" s="449">
        <v>43110</v>
      </c>
      <c r="H4" s="546"/>
      <c r="I4" s="546"/>
      <c r="J4" s="191"/>
    </row>
    <row r="5" spans="1:11" x14ac:dyDescent="0.25">
      <c r="A5" s="458">
        <v>4</v>
      </c>
      <c r="B5" s="5" t="s">
        <v>210</v>
      </c>
      <c r="C5" s="220" t="s">
        <v>209</v>
      </c>
      <c r="D5" s="220" t="s">
        <v>96</v>
      </c>
      <c r="E5" s="462" t="s">
        <v>57</v>
      </c>
      <c r="F5" s="449">
        <v>43107</v>
      </c>
      <c r="G5" s="449">
        <v>43110</v>
      </c>
      <c r="H5" s="547" t="s">
        <v>1370</v>
      </c>
      <c r="I5" s="545" t="s">
        <v>1348</v>
      </c>
      <c r="J5" s="191"/>
    </row>
    <row r="6" spans="1:11" x14ac:dyDescent="0.25">
      <c r="A6" s="458">
        <v>5</v>
      </c>
      <c r="B6" s="5" t="s">
        <v>212</v>
      </c>
      <c r="C6" s="220" t="s">
        <v>209</v>
      </c>
      <c r="D6" s="220" t="s">
        <v>101</v>
      </c>
      <c r="E6" s="462" t="s">
        <v>57</v>
      </c>
      <c r="F6" s="449">
        <v>43107</v>
      </c>
      <c r="G6" s="449">
        <v>43110</v>
      </c>
      <c r="H6" s="546"/>
      <c r="I6" s="546"/>
      <c r="J6" s="191"/>
    </row>
    <row r="7" spans="1:11" x14ac:dyDescent="0.25">
      <c r="A7" s="458">
        <v>6</v>
      </c>
      <c r="B7" s="5" t="s">
        <v>1327</v>
      </c>
      <c r="C7" s="220" t="s">
        <v>1328</v>
      </c>
      <c r="D7" s="220" t="s">
        <v>1329</v>
      </c>
      <c r="E7" s="462" t="s">
        <v>57</v>
      </c>
      <c r="F7" s="449">
        <v>43107</v>
      </c>
      <c r="G7" s="449">
        <v>43110</v>
      </c>
      <c r="H7" s="206" t="s">
        <v>1413</v>
      </c>
      <c r="I7" s="469" t="s">
        <v>1349</v>
      </c>
      <c r="J7" s="191"/>
      <c r="K7" t="s">
        <v>1472</v>
      </c>
    </row>
    <row r="8" spans="1:11" x14ac:dyDescent="0.25">
      <c r="A8" s="458">
        <v>7</v>
      </c>
      <c r="B8" s="5" t="s">
        <v>195</v>
      </c>
      <c r="C8" s="220" t="s">
        <v>471</v>
      </c>
      <c r="D8" s="220" t="s">
        <v>74</v>
      </c>
      <c r="E8" s="462" t="s">
        <v>62</v>
      </c>
      <c r="F8" s="452">
        <v>43109</v>
      </c>
      <c r="G8" s="452">
        <v>43112</v>
      </c>
      <c r="H8" s="206" t="s">
        <v>1355</v>
      </c>
      <c r="I8" s="469" t="s">
        <v>1349</v>
      </c>
      <c r="J8" s="191"/>
    </row>
    <row r="9" spans="1:11" x14ac:dyDescent="0.25">
      <c r="A9" s="458">
        <v>8</v>
      </c>
      <c r="B9" s="5" t="s">
        <v>193</v>
      </c>
      <c r="C9" s="220" t="s">
        <v>194</v>
      </c>
      <c r="D9" s="220" t="s">
        <v>56</v>
      </c>
      <c r="E9" s="462" t="s">
        <v>62</v>
      </c>
      <c r="F9" s="452">
        <v>43109</v>
      </c>
      <c r="G9" s="452">
        <v>43112</v>
      </c>
      <c r="H9" s="206" t="s">
        <v>1356</v>
      </c>
      <c r="I9" s="469" t="s">
        <v>1349</v>
      </c>
      <c r="J9" s="191"/>
    </row>
    <row r="10" spans="1:11" x14ac:dyDescent="0.25">
      <c r="A10" s="458">
        <v>9</v>
      </c>
      <c r="B10" s="5" t="s">
        <v>467</v>
      </c>
      <c r="C10" s="220" t="s">
        <v>468</v>
      </c>
      <c r="D10" s="220" t="s">
        <v>183</v>
      </c>
      <c r="E10" s="462" t="s">
        <v>62</v>
      </c>
      <c r="F10" s="452">
        <v>43109</v>
      </c>
      <c r="G10" s="452">
        <v>43112</v>
      </c>
      <c r="H10" s="547" t="s">
        <v>1371</v>
      </c>
      <c r="I10" s="548" t="s">
        <v>1349</v>
      </c>
      <c r="J10" s="191"/>
    </row>
    <row r="11" spans="1:11" x14ac:dyDescent="0.25">
      <c r="A11" s="458">
        <v>10</v>
      </c>
      <c r="B11" s="5" t="s">
        <v>234</v>
      </c>
      <c r="C11" s="220" t="s">
        <v>197</v>
      </c>
      <c r="D11" s="220" t="s">
        <v>138</v>
      </c>
      <c r="E11" s="462" t="s">
        <v>62</v>
      </c>
      <c r="F11" s="452">
        <v>43109</v>
      </c>
      <c r="G11" s="452">
        <v>43112</v>
      </c>
      <c r="H11" s="546"/>
      <c r="I11" s="549"/>
      <c r="J11" s="191"/>
    </row>
    <row r="12" spans="1:11" x14ac:dyDescent="0.25">
      <c r="A12" s="458">
        <v>11</v>
      </c>
      <c r="B12" s="5" t="s">
        <v>237</v>
      </c>
      <c r="C12" s="220" t="s">
        <v>238</v>
      </c>
      <c r="D12" s="220" t="s">
        <v>131</v>
      </c>
      <c r="E12" s="462" t="s">
        <v>62</v>
      </c>
      <c r="F12" s="452">
        <v>43109</v>
      </c>
      <c r="G12" s="452">
        <v>43112</v>
      </c>
      <c r="H12" s="547" t="s">
        <v>1372</v>
      </c>
      <c r="I12" s="548" t="s">
        <v>1349</v>
      </c>
      <c r="J12" s="191"/>
    </row>
    <row r="13" spans="1:11" x14ac:dyDescent="0.25">
      <c r="A13" s="458">
        <v>12</v>
      </c>
      <c r="B13" s="5" t="s">
        <v>196</v>
      </c>
      <c r="C13" s="220" t="s">
        <v>197</v>
      </c>
      <c r="D13" s="220" t="s">
        <v>65</v>
      </c>
      <c r="E13" s="462" t="s">
        <v>62</v>
      </c>
      <c r="F13" s="452">
        <v>43109</v>
      </c>
      <c r="G13" s="452">
        <v>43112</v>
      </c>
      <c r="H13" s="546"/>
      <c r="I13" s="549"/>
      <c r="J13" s="191"/>
    </row>
    <row r="14" spans="1:11" x14ac:dyDescent="0.25">
      <c r="A14" s="458">
        <v>13</v>
      </c>
      <c r="B14" s="5" t="s">
        <v>235</v>
      </c>
      <c r="C14" s="220" t="s">
        <v>236</v>
      </c>
      <c r="D14" s="220" t="s">
        <v>125</v>
      </c>
      <c r="E14" s="462" t="s">
        <v>62</v>
      </c>
      <c r="F14" s="452">
        <v>43109</v>
      </c>
      <c r="G14" s="452">
        <v>43112</v>
      </c>
      <c r="H14" s="547" t="s">
        <v>1369</v>
      </c>
      <c r="I14" s="545" t="s">
        <v>1348</v>
      </c>
      <c r="J14" s="191"/>
    </row>
    <row r="15" spans="1:11" x14ac:dyDescent="0.25">
      <c r="A15" s="458">
        <v>14</v>
      </c>
      <c r="B15" s="5" t="s">
        <v>255</v>
      </c>
      <c r="C15" s="220" t="s">
        <v>256</v>
      </c>
      <c r="D15" s="220" t="s">
        <v>181</v>
      </c>
      <c r="E15" s="462" t="s">
        <v>62</v>
      </c>
      <c r="F15" s="452">
        <v>43109</v>
      </c>
      <c r="G15" s="452">
        <v>43112</v>
      </c>
      <c r="H15" s="546"/>
      <c r="I15" s="546"/>
      <c r="J15" s="191"/>
    </row>
    <row r="16" spans="1:11" ht="12.75" customHeight="1" x14ac:dyDescent="0.25">
      <c r="A16" s="458">
        <v>15</v>
      </c>
      <c r="B16" s="5" t="s">
        <v>217</v>
      </c>
      <c r="C16" s="220" t="s">
        <v>218</v>
      </c>
      <c r="D16" s="220" t="s">
        <v>96</v>
      </c>
      <c r="E16" s="462" t="s">
        <v>62</v>
      </c>
      <c r="F16" s="452">
        <v>43109</v>
      </c>
      <c r="G16" s="452">
        <v>43112</v>
      </c>
      <c r="H16" s="547" t="s">
        <v>1373</v>
      </c>
      <c r="I16" s="548" t="s">
        <v>1349</v>
      </c>
      <c r="J16" s="191"/>
    </row>
    <row r="17" spans="1:10" x14ac:dyDescent="0.25">
      <c r="A17" s="458">
        <v>16</v>
      </c>
      <c r="B17" s="5" t="s">
        <v>469</v>
      </c>
      <c r="C17" s="220" t="s">
        <v>197</v>
      </c>
      <c r="D17" s="220" t="s">
        <v>470</v>
      </c>
      <c r="E17" s="462" t="s">
        <v>62</v>
      </c>
      <c r="F17" s="452">
        <v>43109</v>
      </c>
      <c r="G17" s="452">
        <v>43112</v>
      </c>
      <c r="H17" s="546"/>
      <c r="I17" s="549"/>
      <c r="J17" s="191"/>
    </row>
    <row r="18" spans="1:10" x14ac:dyDescent="0.25">
      <c r="A18" s="458">
        <v>17</v>
      </c>
      <c r="B18" s="5" t="s">
        <v>288</v>
      </c>
      <c r="C18" s="220" t="s">
        <v>289</v>
      </c>
      <c r="D18" s="220" t="s">
        <v>88</v>
      </c>
      <c r="E18" s="462" t="s">
        <v>62</v>
      </c>
      <c r="F18" s="453">
        <v>43109</v>
      </c>
      <c r="G18" s="453">
        <v>43112</v>
      </c>
      <c r="H18" s="206" t="s">
        <v>1360</v>
      </c>
      <c r="I18" s="469" t="s">
        <v>1349</v>
      </c>
      <c r="J18" s="191"/>
    </row>
    <row r="19" spans="1:10" x14ac:dyDescent="0.25">
      <c r="A19" s="458">
        <v>18</v>
      </c>
      <c r="B19" s="5" t="s">
        <v>264</v>
      </c>
      <c r="C19" s="220" t="s">
        <v>218</v>
      </c>
      <c r="D19" s="220" t="s">
        <v>185</v>
      </c>
      <c r="E19" s="462" t="s">
        <v>57</v>
      </c>
      <c r="F19" s="452">
        <v>43109</v>
      </c>
      <c r="G19" s="452">
        <v>43112</v>
      </c>
      <c r="H19" s="547" t="s">
        <v>1376</v>
      </c>
      <c r="I19" s="545" t="s">
        <v>1348</v>
      </c>
      <c r="J19" s="191"/>
    </row>
    <row r="20" spans="1:10" x14ac:dyDescent="0.25">
      <c r="A20" s="458">
        <v>19</v>
      </c>
      <c r="B20" s="5" t="s">
        <v>257</v>
      </c>
      <c r="C20" s="220" t="s">
        <v>258</v>
      </c>
      <c r="D20" s="220" t="s">
        <v>168</v>
      </c>
      <c r="E20" s="462" t="s">
        <v>57</v>
      </c>
      <c r="F20" s="452">
        <v>43109</v>
      </c>
      <c r="G20" s="452">
        <v>43112</v>
      </c>
      <c r="H20" s="546"/>
      <c r="I20" s="546"/>
      <c r="J20" s="191"/>
    </row>
    <row r="21" spans="1:10" ht="14.25" customHeight="1" x14ac:dyDescent="0.25">
      <c r="A21" s="458">
        <v>20</v>
      </c>
      <c r="B21" s="5" t="s">
        <v>215</v>
      </c>
      <c r="C21" s="220" t="s">
        <v>216</v>
      </c>
      <c r="D21" s="220" t="s">
        <v>101</v>
      </c>
      <c r="E21" s="462" t="s">
        <v>57</v>
      </c>
      <c r="F21" s="452">
        <v>43109</v>
      </c>
      <c r="G21" s="452">
        <v>43112</v>
      </c>
      <c r="H21" s="547" t="s">
        <v>1371</v>
      </c>
      <c r="I21" s="545" t="s">
        <v>1348</v>
      </c>
      <c r="J21" s="191"/>
    </row>
    <row r="22" spans="1:10" ht="15.75" customHeight="1" x14ac:dyDescent="0.25">
      <c r="A22" s="458">
        <v>21</v>
      </c>
      <c r="B22" s="5" t="s">
        <v>240</v>
      </c>
      <c r="C22" s="220" t="s">
        <v>241</v>
      </c>
      <c r="D22" s="220" t="s">
        <v>56</v>
      </c>
      <c r="E22" s="462" t="s">
        <v>57</v>
      </c>
      <c r="F22" s="452">
        <v>43109</v>
      </c>
      <c r="G22" s="452">
        <v>43112</v>
      </c>
      <c r="H22" s="546"/>
      <c r="I22" s="546"/>
      <c r="J22" s="191"/>
    </row>
  </sheetData>
  <autoFilter ref="B1:I22"/>
  <mergeCells count="16">
    <mergeCell ref="H21:H22"/>
    <mergeCell ref="I21:I22"/>
    <mergeCell ref="H10:H11"/>
    <mergeCell ref="I10:I11"/>
    <mergeCell ref="H12:H13"/>
    <mergeCell ref="I12:I13"/>
    <mergeCell ref="H14:H15"/>
    <mergeCell ref="I14:I15"/>
    <mergeCell ref="H16:H17"/>
    <mergeCell ref="I16:I17"/>
    <mergeCell ref="H3:H4"/>
    <mergeCell ref="I3:I4"/>
    <mergeCell ref="H5:H6"/>
    <mergeCell ref="I5:I6"/>
    <mergeCell ref="H19:H20"/>
    <mergeCell ref="I19:I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7"/>
  <sheetViews>
    <sheetView topLeftCell="A55" zoomScale="85" zoomScaleNormal="85" workbookViewId="0">
      <selection activeCell="F282" sqref="F282"/>
    </sheetView>
  </sheetViews>
  <sheetFormatPr defaultRowHeight="15" x14ac:dyDescent="0.25"/>
  <cols>
    <col min="2" max="2" width="9" style="188" customWidth="1"/>
    <col min="3" max="3" width="26.140625" bestFit="1" customWidth="1"/>
    <col min="4" max="4" width="48.5703125" customWidth="1"/>
    <col min="5" max="5" width="38.85546875" customWidth="1"/>
    <col min="6" max="6" width="37.28515625" customWidth="1"/>
    <col min="7" max="7" width="36.42578125" style="297" customWidth="1"/>
  </cols>
  <sheetData>
    <row r="1" spans="2:7" x14ac:dyDescent="0.25">
      <c r="B1" s="188" t="s">
        <v>473</v>
      </c>
      <c r="C1" t="s">
        <v>51</v>
      </c>
      <c r="D1" t="s">
        <v>549</v>
      </c>
      <c r="E1" t="s">
        <v>550</v>
      </c>
      <c r="F1" t="s">
        <v>551</v>
      </c>
      <c r="G1" s="297" t="s">
        <v>552</v>
      </c>
    </row>
    <row r="2" spans="2:7" x14ac:dyDescent="0.25">
      <c r="B2" s="189">
        <v>2869</v>
      </c>
      <c r="C2" s="190" t="s">
        <v>168</v>
      </c>
      <c r="D2" s="191" t="s">
        <v>553</v>
      </c>
      <c r="E2" s="190" t="s">
        <v>310</v>
      </c>
      <c r="F2" s="192" t="s">
        <v>554</v>
      </c>
      <c r="G2" s="298">
        <v>62811445380</v>
      </c>
    </row>
    <row r="3" spans="2:7" x14ac:dyDescent="0.25">
      <c r="B3" s="194">
        <v>3723</v>
      </c>
      <c r="C3" s="195" t="s">
        <v>88</v>
      </c>
      <c r="D3" s="196" t="s">
        <v>555</v>
      </c>
      <c r="E3" s="197" t="s">
        <v>115</v>
      </c>
      <c r="F3" s="198" t="s">
        <v>556</v>
      </c>
      <c r="G3" s="299">
        <v>8117528567</v>
      </c>
    </row>
    <row r="4" spans="2:7" x14ac:dyDescent="0.25">
      <c r="B4" s="199">
        <v>3777</v>
      </c>
      <c r="C4" s="191" t="s">
        <v>131</v>
      </c>
      <c r="D4" s="191" t="s">
        <v>555</v>
      </c>
      <c r="E4" s="195" t="s">
        <v>426</v>
      </c>
      <c r="F4" s="200"/>
      <c r="G4" s="255"/>
    </row>
    <row r="5" spans="2:7" x14ac:dyDescent="0.25">
      <c r="B5" s="201">
        <v>3903</v>
      </c>
      <c r="C5" s="195" t="s">
        <v>65</v>
      </c>
      <c r="D5" s="191" t="s">
        <v>555</v>
      </c>
      <c r="E5" s="195" t="s">
        <v>77</v>
      </c>
      <c r="F5" s="202" t="s">
        <v>557</v>
      </c>
      <c r="G5" s="300">
        <v>8114903006</v>
      </c>
    </row>
    <row r="6" spans="2:7" x14ac:dyDescent="0.25">
      <c r="B6" s="203">
        <v>4153</v>
      </c>
      <c r="C6" s="191" t="s">
        <v>524</v>
      </c>
      <c r="D6" s="204" t="s">
        <v>558</v>
      </c>
      <c r="E6" s="204" t="s">
        <v>256</v>
      </c>
      <c r="F6" s="205"/>
      <c r="G6" s="301"/>
    </row>
    <row r="7" spans="2:7" x14ac:dyDescent="0.25">
      <c r="B7" s="206">
        <v>6644</v>
      </c>
      <c r="C7" s="191" t="s">
        <v>524</v>
      </c>
      <c r="D7" s="190" t="s">
        <v>493</v>
      </c>
      <c r="E7" s="190" t="s">
        <v>559</v>
      </c>
      <c r="F7" s="192"/>
      <c r="G7" s="298"/>
    </row>
    <row r="8" spans="2:7" x14ac:dyDescent="0.25">
      <c r="B8" s="189">
        <v>7443</v>
      </c>
      <c r="C8" s="191" t="s">
        <v>183</v>
      </c>
      <c r="D8" s="190" t="s">
        <v>560</v>
      </c>
      <c r="E8" s="190" t="s">
        <v>317</v>
      </c>
      <c r="F8" s="192" t="s">
        <v>561</v>
      </c>
      <c r="G8" s="298" t="s">
        <v>562</v>
      </c>
    </row>
    <row r="9" spans="2:7" x14ac:dyDescent="0.25">
      <c r="B9" s="206">
        <v>10137</v>
      </c>
      <c r="C9" s="195" t="s">
        <v>140</v>
      </c>
      <c r="D9" s="191" t="s">
        <v>555</v>
      </c>
      <c r="E9" s="5" t="s">
        <v>91</v>
      </c>
      <c r="F9" s="207"/>
      <c r="G9" s="302"/>
    </row>
    <row r="10" spans="2:7" x14ac:dyDescent="0.25">
      <c r="B10" s="206">
        <v>11241</v>
      </c>
      <c r="C10" s="195" t="s">
        <v>524</v>
      </c>
      <c r="D10" s="191" t="s">
        <v>555</v>
      </c>
      <c r="E10" s="191" t="s">
        <v>109</v>
      </c>
      <c r="F10" s="208" t="s">
        <v>563</v>
      </c>
      <c r="G10" s="303"/>
    </row>
    <row r="11" spans="2:7" x14ac:dyDescent="0.25">
      <c r="B11" s="189">
        <v>11556</v>
      </c>
      <c r="C11" s="190" t="s">
        <v>181</v>
      </c>
      <c r="D11" s="191" t="s">
        <v>553</v>
      </c>
      <c r="E11" s="190" t="s">
        <v>313</v>
      </c>
      <c r="F11" s="192" t="s">
        <v>564</v>
      </c>
      <c r="G11" s="298">
        <v>62811425060</v>
      </c>
    </row>
    <row r="12" spans="2:7" x14ac:dyDescent="0.25">
      <c r="B12" s="189">
        <v>12072</v>
      </c>
      <c r="C12" s="190" t="s">
        <v>163</v>
      </c>
      <c r="D12" s="191" t="s">
        <v>553</v>
      </c>
      <c r="E12" s="190" t="s">
        <v>281</v>
      </c>
      <c r="F12" s="192" t="s">
        <v>565</v>
      </c>
      <c r="G12" s="298">
        <v>628114303338</v>
      </c>
    </row>
    <row r="13" spans="2:7" x14ac:dyDescent="0.25">
      <c r="B13" s="206">
        <v>12143</v>
      </c>
      <c r="C13" s="195" t="s">
        <v>524</v>
      </c>
      <c r="D13" s="191" t="s">
        <v>555</v>
      </c>
      <c r="E13" s="191" t="s">
        <v>566</v>
      </c>
      <c r="F13" s="208" t="s">
        <v>567</v>
      </c>
      <c r="G13" s="303"/>
    </row>
    <row r="14" spans="2:7" x14ac:dyDescent="0.25">
      <c r="B14" s="194">
        <v>13478</v>
      </c>
      <c r="C14" s="195" t="s">
        <v>118</v>
      </c>
      <c r="D14" s="196" t="s">
        <v>555</v>
      </c>
      <c r="E14" s="197" t="s">
        <v>117</v>
      </c>
      <c r="F14" s="198" t="s">
        <v>568</v>
      </c>
      <c r="G14" s="299">
        <v>81398839348</v>
      </c>
    </row>
    <row r="15" spans="2:7" x14ac:dyDescent="0.25">
      <c r="B15" s="201">
        <v>13824</v>
      </c>
      <c r="C15" s="195" t="s">
        <v>56</v>
      </c>
      <c r="D15" s="191" t="s">
        <v>555</v>
      </c>
      <c r="E15" s="195" t="s">
        <v>548</v>
      </c>
      <c r="F15" s="202" t="s">
        <v>569</v>
      </c>
      <c r="G15" s="304">
        <v>811493977</v>
      </c>
    </row>
    <row r="16" spans="2:7" x14ac:dyDescent="0.25">
      <c r="B16" s="209">
        <v>15612</v>
      </c>
      <c r="C16" s="195" t="s">
        <v>88</v>
      </c>
      <c r="D16" s="196" t="s">
        <v>558</v>
      </c>
      <c r="E16" s="210" t="s">
        <v>289</v>
      </c>
      <c r="F16" s="211" t="s">
        <v>570</v>
      </c>
      <c r="G16" s="305">
        <v>8117098282</v>
      </c>
    </row>
    <row r="17" spans="2:7" x14ac:dyDescent="0.25">
      <c r="B17" s="212">
        <v>23129</v>
      </c>
      <c r="C17" s="195" t="s">
        <v>470</v>
      </c>
      <c r="D17" s="191" t="s">
        <v>571</v>
      </c>
      <c r="E17" s="195" t="s">
        <v>197</v>
      </c>
      <c r="F17" s="213"/>
      <c r="G17" s="254"/>
    </row>
    <row r="18" spans="2:7" x14ac:dyDescent="0.25">
      <c r="B18" s="214">
        <v>26190</v>
      </c>
      <c r="C18" s="195" t="s">
        <v>121</v>
      </c>
      <c r="D18" s="196" t="s">
        <v>571</v>
      </c>
      <c r="E18" s="197" t="s">
        <v>197</v>
      </c>
      <c r="F18" s="198" t="s">
        <v>572</v>
      </c>
      <c r="G18" s="299">
        <v>81269429068</v>
      </c>
    </row>
    <row r="19" spans="2:7" x14ac:dyDescent="0.25">
      <c r="B19" s="215">
        <v>26457</v>
      </c>
      <c r="C19" s="195" t="s">
        <v>475</v>
      </c>
      <c r="D19" s="191" t="s">
        <v>49</v>
      </c>
      <c r="E19" s="216" t="s">
        <v>350</v>
      </c>
      <c r="F19" s="205" t="s">
        <v>573</v>
      </c>
      <c r="G19" s="306">
        <v>818613632</v>
      </c>
    </row>
    <row r="20" spans="2:7" x14ac:dyDescent="0.25">
      <c r="B20" s="189">
        <v>27114</v>
      </c>
      <c r="C20" s="191" t="s">
        <v>82</v>
      </c>
      <c r="D20" s="217" t="s">
        <v>553</v>
      </c>
      <c r="E20" s="218" t="s">
        <v>279</v>
      </c>
      <c r="F20" s="192" t="s">
        <v>574</v>
      </c>
      <c r="G20" s="307">
        <v>62811737270</v>
      </c>
    </row>
    <row r="21" spans="2:7" x14ac:dyDescent="0.25">
      <c r="B21" s="199">
        <v>28321</v>
      </c>
      <c r="C21" s="195" t="s">
        <v>163</v>
      </c>
      <c r="D21" s="190" t="s">
        <v>555</v>
      </c>
      <c r="E21" s="195" t="s">
        <v>172</v>
      </c>
      <c r="F21" s="190"/>
      <c r="G21" s="298"/>
    </row>
    <row r="22" spans="2:7" x14ac:dyDescent="0.25">
      <c r="B22" s="189">
        <v>29282</v>
      </c>
      <c r="C22" s="190" t="s">
        <v>175</v>
      </c>
      <c r="D22" s="191" t="s">
        <v>553</v>
      </c>
      <c r="E22" s="190" t="s">
        <v>281</v>
      </c>
      <c r="F22" s="192" t="s">
        <v>575</v>
      </c>
      <c r="G22" s="298">
        <v>6285242712430</v>
      </c>
    </row>
    <row r="23" spans="2:7" x14ac:dyDescent="0.25">
      <c r="B23" s="220">
        <v>30304</v>
      </c>
      <c r="C23" s="6" t="s">
        <v>88</v>
      </c>
      <c r="D23" s="5" t="s">
        <v>576</v>
      </c>
      <c r="E23" s="6" t="s">
        <v>159</v>
      </c>
      <c r="F23" s="191"/>
      <c r="G23" s="308"/>
    </row>
    <row r="24" spans="2:7" x14ac:dyDescent="0.25">
      <c r="B24" s="221">
        <v>32129</v>
      </c>
      <c r="C24" s="195" t="s">
        <v>158</v>
      </c>
      <c r="D24" s="191" t="s">
        <v>577</v>
      </c>
      <c r="E24" s="195" t="s">
        <v>204</v>
      </c>
      <c r="F24" s="222" t="s">
        <v>578</v>
      </c>
      <c r="G24" s="303">
        <v>8121068911</v>
      </c>
    </row>
    <row r="25" spans="2:7" x14ac:dyDescent="0.25">
      <c r="B25" s="223">
        <v>33745</v>
      </c>
      <c r="C25" s="195" t="s">
        <v>145</v>
      </c>
      <c r="D25" s="191" t="s">
        <v>579</v>
      </c>
      <c r="E25" s="191" t="s">
        <v>281</v>
      </c>
      <c r="F25" s="202" t="s">
        <v>580</v>
      </c>
      <c r="G25" s="309" t="s">
        <v>1164</v>
      </c>
    </row>
    <row r="26" spans="2:7" x14ac:dyDescent="0.25">
      <c r="B26" s="206">
        <v>39974</v>
      </c>
      <c r="C26" s="224" t="s">
        <v>524</v>
      </c>
      <c r="D26" s="191" t="s">
        <v>555</v>
      </c>
      <c r="E26" s="225" t="s">
        <v>581</v>
      </c>
      <c r="F26" s="226" t="s">
        <v>582</v>
      </c>
      <c r="G26" s="310"/>
    </row>
    <row r="27" spans="2:7" x14ac:dyDescent="0.25">
      <c r="B27" s="228" t="s">
        <v>583</v>
      </c>
      <c r="C27" s="6" t="s">
        <v>154</v>
      </c>
      <c r="D27" s="191" t="s">
        <v>555</v>
      </c>
      <c r="E27" s="7" t="s">
        <v>159</v>
      </c>
      <c r="F27" s="191"/>
      <c r="G27" s="309"/>
    </row>
    <row r="28" spans="2:7" x14ac:dyDescent="0.25">
      <c r="B28" s="221" t="s">
        <v>584</v>
      </c>
      <c r="C28" s="191" t="s">
        <v>142</v>
      </c>
      <c r="D28" s="191" t="s">
        <v>577</v>
      </c>
      <c r="E28" s="217" t="s">
        <v>226</v>
      </c>
      <c r="F28" s="208" t="s">
        <v>585</v>
      </c>
      <c r="G28" s="311">
        <v>628125610169</v>
      </c>
    </row>
    <row r="29" spans="2:7" x14ac:dyDescent="0.25">
      <c r="B29" s="221" t="s">
        <v>586</v>
      </c>
      <c r="C29" s="225" t="s">
        <v>524</v>
      </c>
      <c r="D29" s="191" t="s">
        <v>49</v>
      </c>
      <c r="E29" s="225" t="s">
        <v>360</v>
      </c>
      <c r="F29" s="225" t="s">
        <v>587</v>
      </c>
      <c r="G29" s="303">
        <v>81282845382</v>
      </c>
    </row>
    <row r="30" spans="2:7" x14ac:dyDescent="0.25">
      <c r="B30" s="229" t="s">
        <v>588</v>
      </c>
      <c r="C30" s="191" t="s">
        <v>56</v>
      </c>
      <c r="D30" s="191" t="s">
        <v>571</v>
      </c>
      <c r="E30" s="191" t="s">
        <v>241</v>
      </c>
      <c r="F30" s="202" t="s">
        <v>589</v>
      </c>
      <c r="G30" s="309">
        <v>81240266515</v>
      </c>
    </row>
    <row r="31" spans="2:7" x14ac:dyDescent="0.25">
      <c r="B31" s="230" t="s">
        <v>590</v>
      </c>
      <c r="C31" s="191" t="s">
        <v>82</v>
      </c>
      <c r="D31" s="216" t="s">
        <v>157</v>
      </c>
      <c r="E31" s="231" t="s">
        <v>81</v>
      </c>
      <c r="F31" s="205" t="s">
        <v>591</v>
      </c>
      <c r="G31" s="312" t="s">
        <v>592</v>
      </c>
    </row>
    <row r="32" spans="2:7" x14ac:dyDescent="0.25">
      <c r="B32" s="221" t="s">
        <v>593</v>
      </c>
      <c r="C32" s="191" t="s">
        <v>158</v>
      </c>
      <c r="D32" s="191" t="s">
        <v>577</v>
      </c>
      <c r="E32" s="195" t="s">
        <v>245</v>
      </c>
      <c r="F32" s="195" t="s">
        <v>594</v>
      </c>
      <c r="G32" s="303">
        <v>8125433111</v>
      </c>
    </row>
    <row r="33" spans="2:7" x14ac:dyDescent="0.25">
      <c r="B33" s="201" t="s">
        <v>595</v>
      </c>
      <c r="C33" s="191" t="s">
        <v>56</v>
      </c>
      <c r="D33" s="191" t="s">
        <v>555</v>
      </c>
      <c r="E33" s="191" t="s">
        <v>55</v>
      </c>
      <c r="F33" s="202" t="s">
        <v>596</v>
      </c>
      <c r="G33" s="313" t="s">
        <v>597</v>
      </c>
    </row>
    <row r="34" spans="2:7" x14ac:dyDescent="0.25">
      <c r="B34" s="232" t="s">
        <v>598</v>
      </c>
      <c r="C34" s="191" t="s">
        <v>82</v>
      </c>
      <c r="D34" s="233" t="s">
        <v>49</v>
      </c>
      <c r="E34" s="219" t="s">
        <v>337</v>
      </c>
      <c r="F34" s="207" t="s">
        <v>599</v>
      </c>
      <c r="G34" s="234" t="s">
        <v>600</v>
      </c>
    </row>
    <row r="35" spans="2:7" x14ac:dyDescent="0.25">
      <c r="B35" s="201" t="s">
        <v>601</v>
      </c>
      <c r="C35" s="191" t="s">
        <v>74</v>
      </c>
      <c r="D35" s="191" t="s">
        <v>555</v>
      </c>
      <c r="E35" s="191" t="s">
        <v>76</v>
      </c>
      <c r="F35" s="202" t="s">
        <v>602</v>
      </c>
      <c r="G35" s="313" t="s">
        <v>603</v>
      </c>
    </row>
    <row r="36" spans="2:7" x14ac:dyDescent="0.25">
      <c r="B36" s="235" t="s">
        <v>604</v>
      </c>
      <c r="C36" s="191" t="s">
        <v>88</v>
      </c>
      <c r="D36" s="236" t="s">
        <v>49</v>
      </c>
      <c r="E36" s="236" t="s">
        <v>346</v>
      </c>
      <c r="F36" s="8" t="s">
        <v>605</v>
      </c>
      <c r="G36" s="314">
        <v>8116650072</v>
      </c>
    </row>
    <row r="37" spans="2:7" x14ac:dyDescent="0.25">
      <c r="B37" s="221" t="s">
        <v>606</v>
      </c>
      <c r="C37" s="191" t="s">
        <v>524</v>
      </c>
      <c r="D37" s="190" t="s">
        <v>607</v>
      </c>
      <c r="E37" s="191" t="s">
        <v>261</v>
      </c>
      <c r="F37" s="202" t="s">
        <v>608</v>
      </c>
      <c r="G37" s="303"/>
    </row>
    <row r="38" spans="2:7" x14ac:dyDescent="0.25">
      <c r="B38" s="201" t="s">
        <v>609</v>
      </c>
      <c r="C38" s="191" t="s">
        <v>74</v>
      </c>
      <c r="D38" s="191" t="s">
        <v>558</v>
      </c>
      <c r="E38" s="191" t="s">
        <v>216</v>
      </c>
      <c r="F38" s="202" t="s">
        <v>610</v>
      </c>
      <c r="G38" s="313" t="s">
        <v>611</v>
      </c>
    </row>
    <row r="39" spans="2:7" x14ac:dyDescent="0.25">
      <c r="B39" s="199" t="s">
        <v>612</v>
      </c>
      <c r="C39" s="191" t="s">
        <v>140</v>
      </c>
      <c r="D39" s="191" t="s">
        <v>555</v>
      </c>
      <c r="E39" s="5" t="s">
        <v>98</v>
      </c>
      <c r="F39" s="200" t="s">
        <v>613</v>
      </c>
      <c r="G39" s="302">
        <v>6281251222289</v>
      </c>
    </row>
    <row r="40" spans="2:7" x14ac:dyDescent="0.25">
      <c r="B40" s="229" t="s">
        <v>614</v>
      </c>
      <c r="C40" s="191" t="s">
        <v>154</v>
      </c>
      <c r="D40" s="191" t="s">
        <v>558</v>
      </c>
      <c r="E40" s="191" t="s">
        <v>303</v>
      </c>
      <c r="F40" s="202" t="s">
        <v>615</v>
      </c>
      <c r="G40" s="309">
        <v>8118450832</v>
      </c>
    </row>
    <row r="41" spans="2:7" x14ac:dyDescent="0.25">
      <c r="B41" s="199" t="s">
        <v>616</v>
      </c>
      <c r="C41" s="190" t="s">
        <v>185</v>
      </c>
      <c r="D41" s="190" t="s">
        <v>555</v>
      </c>
      <c r="E41" s="190" t="s">
        <v>189</v>
      </c>
      <c r="F41" s="190" t="s">
        <v>617</v>
      </c>
      <c r="G41" s="298">
        <v>8123757456</v>
      </c>
    </row>
    <row r="42" spans="2:7" x14ac:dyDescent="0.25">
      <c r="B42" s="201" t="s">
        <v>618</v>
      </c>
      <c r="C42" s="191" t="s">
        <v>56</v>
      </c>
      <c r="D42" s="191" t="s">
        <v>555</v>
      </c>
      <c r="E42" s="191" t="s">
        <v>71</v>
      </c>
      <c r="F42" s="202" t="s">
        <v>619</v>
      </c>
      <c r="G42" s="313" t="s">
        <v>620</v>
      </c>
    </row>
    <row r="43" spans="2:7" x14ac:dyDescent="0.25">
      <c r="B43" s="237" t="s">
        <v>621</v>
      </c>
      <c r="C43" s="191" t="s">
        <v>88</v>
      </c>
      <c r="D43" s="196" t="s">
        <v>49</v>
      </c>
      <c r="E43" s="238" t="s">
        <v>333</v>
      </c>
      <c r="F43" s="239" t="s">
        <v>622</v>
      </c>
      <c r="G43" s="305">
        <v>8126339767</v>
      </c>
    </row>
    <row r="44" spans="2:7" x14ac:dyDescent="0.25">
      <c r="B44" s="199" t="s">
        <v>623</v>
      </c>
      <c r="C44" s="191" t="s">
        <v>137</v>
      </c>
      <c r="D44" s="191" t="s">
        <v>555</v>
      </c>
      <c r="E44" s="5" t="s">
        <v>59</v>
      </c>
      <c r="F44" s="200" t="s">
        <v>624</v>
      </c>
      <c r="G44" s="255">
        <v>628115060917</v>
      </c>
    </row>
    <row r="45" spans="2:7" x14ac:dyDescent="0.25">
      <c r="B45" s="199" t="s">
        <v>625</v>
      </c>
      <c r="C45" s="191" t="s">
        <v>140</v>
      </c>
      <c r="D45" s="191" t="s">
        <v>555</v>
      </c>
      <c r="E45" s="5" t="s">
        <v>141</v>
      </c>
      <c r="F45" s="207" t="s">
        <v>626</v>
      </c>
      <c r="G45" s="302">
        <v>62811413611</v>
      </c>
    </row>
    <row r="46" spans="2:7" x14ac:dyDescent="0.25">
      <c r="B46" s="199" t="s">
        <v>627</v>
      </c>
      <c r="C46" s="190" t="s">
        <v>163</v>
      </c>
      <c r="D46" s="190" t="s">
        <v>555</v>
      </c>
      <c r="E46" s="190" t="s">
        <v>162</v>
      </c>
      <c r="F46" s="190" t="s">
        <v>628</v>
      </c>
      <c r="G46" s="298">
        <v>8124758288</v>
      </c>
    </row>
    <row r="47" spans="2:7" x14ac:dyDescent="0.25">
      <c r="B47" s="201" t="s">
        <v>629</v>
      </c>
      <c r="C47" s="191" t="s">
        <v>68</v>
      </c>
      <c r="D47" s="191" t="s">
        <v>555</v>
      </c>
      <c r="E47" s="191" t="s">
        <v>59</v>
      </c>
      <c r="F47" s="202" t="s">
        <v>630</v>
      </c>
      <c r="G47" s="313" t="s">
        <v>631</v>
      </c>
    </row>
    <row r="48" spans="2:7" x14ac:dyDescent="0.25">
      <c r="B48" s="221" t="s">
        <v>632</v>
      </c>
      <c r="C48" s="191" t="s">
        <v>108</v>
      </c>
      <c r="D48" s="191" t="s">
        <v>555</v>
      </c>
      <c r="E48" s="195" t="s">
        <v>111</v>
      </c>
      <c r="F48" s="195" t="s">
        <v>633</v>
      </c>
      <c r="G48" s="303">
        <f>62-811-5730-353</f>
        <v>-6832</v>
      </c>
    </row>
    <row r="49" spans="2:7" x14ac:dyDescent="0.25">
      <c r="B49" s="214" t="s">
        <v>634</v>
      </c>
      <c r="C49" s="191" t="s">
        <v>118</v>
      </c>
      <c r="D49" s="196" t="s">
        <v>577</v>
      </c>
      <c r="E49" s="197" t="s">
        <v>204</v>
      </c>
      <c r="F49" s="198" t="s">
        <v>635</v>
      </c>
      <c r="G49" s="315" t="s">
        <v>1165</v>
      </c>
    </row>
    <row r="50" spans="2:7" x14ac:dyDescent="0.25">
      <c r="B50" s="240" t="s">
        <v>636</v>
      </c>
      <c r="C50" s="191" t="s">
        <v>88</v>
      </c>
      <c r="D50" s="176" t="s">
        <v>553</v>
      </c>
      <c r="E50" s="176" t="s">
        <v>292</v>
      </c>
      <c r="F50" s="241" t="s">
        <v>637</v>
      </c>
      <c r="G50" s="316">
        <v>8117591017</v>
      </c>
    </row>
    <row r="51" spans="2:7" x14ac:dyDescent="0.25">
      <c r="B51" s="242" t="s">
        <v>638</v>
      </c>
      <c r="C51" s="191" t="s">
        <v>185</v>
      </c>
      <c r="D51" s="190" t="s">
        <v>555</v>
      </c>
      <c r="E51" s="190" t="s">
        <v>162</v>
      </c>
      <c r="F51" s="192" t="s">
        <v>639</v>
      </c>
      <c r="G51" s="317">
        <v>81237623605</v>
      </c>
    </row>
    <row r="52" spans="2:7" x14ac:dyDescent="0.25">
      <c r="B52" s="221" t="s">
        <v>640</v>
      </c>
      <c r="C52" s="191" t="s">
        <v>524</v>
      </c>
      <c r="D52" s="191" t="s">
        <v>49</v>
      </c>
      <c r="E52" s="191" t="s">
        <v>361</v>
      </c>
      <c r="F52" s="191" t="s">
        <v>641</v>
      </c>
      <c r="G52" s="303">
        <v>85717263059</v>
      </c>
    </row>
    <row r="53" spans="2:7" x14ac:dyDescent="0.25">
      <c r="B53" s="201" t="s">
        <v>642</v>
      </c>
      <c r="C53" s="191" t="s">
        <v>56</v>
      </c>
      <c r="D53" s="191" t="s">
        <v>555</v>
      </c>
      <c r="E53" s="191" t="s">
        <v>61</v>
      </c>
      <c r="F53" s="202" t="s">
        <v>643</v>
      </c>
      <c r="G53" s="304">
        <v>8124073092</v>
      </c>
    </row>
    <row r="54" spans="2:7" x14ac:dyDescent="0.25">
      <c r="B54" s="229" t="s">
        <v>644</v>
      </c>
      <c r="C54" s="191" t="s">
        <v>154</v>
      </c>
      <c r="D54" s="191" t="s">
        <v>555</v>
      </c>
      <c r="E54" s="191" t="s">
        <v>440</v>
      </c>
      <c r="F54" s="202" t="s">
        <v>645</v>
      </c>
      <c r="G54" s="309">
        <v>81353401405</v>
      </c>
    </row>
    <row r="55" spans="2:7" x14ac:dyDescent="0.25">
      <c r="B55" s="199" t="s">
        <v>646</v>
      </c>
      <c r="C55" s="190" t="s">
        <v>131</v>
      </c>
      <c r="D55" s="190" t="s">
        <v>577</v>
      </c>
      <c r="E55" s="218" t="s">
        <v>226</v>
      </c>
      <c r="F55" s="243" t="s">
        <v>647</v>
      </c>
      <c r="G55" s="302">
        <v>628115406209</v>
      </c>
    </row>
    <row r="56" spans="2:7" x14ac:dyDescent="0.25">
      <c r="B56" s="212" t="s">
        <v>648</v>
      </c>
      <c r="C56" s="191" t="s">
        <v>185</v>
      </c>
      <c r="D56" s="191" t="s">
        <v>579</v>
      </c>
      <c r="E56" s="191" t="s">
        <v>328</v>
      </c>
      <c r="F56" s="244" t="s">
        <v>649</v>
      </c>
      <c r="G56" s="317">
        <v>8123759970</v>
      </c>
    </row>
    <row r="57" spans="2:7" x14ac:dyDescent="0.25">
      <c r="B57" s="201" t="s">
        <v>650</v>
      </c>
      <c r="C57" s="191" t="s">
        <v>65</v>
      </c>
      <c r="D57" s="191" t="s">
        <v>555</v>
      </c>
      <c r="E57" s="191" t="s">
        <v>61</v>
      </c>
      <c r="F57" s="202" t="s">
        <v>651</v>
      </c>
      <c r="G57" s="313">
        <v>5462225</v>
      </c>
    </row>
    <row r="58" spans="2:7" x14ac:dyDescent="0.25">
      <c r="B58" s="221" t="s">
        <v>652</v>
      </c>
      <c r="C58" s="191" t="s">
        <v>524</v>
      </c>
      <c r="D58" s="190" t="s">
        <v>607</v>
      </c>
      <c r="E58" s="191" t="s">
        <v>259</v>
      </c>
      <c r="F58" s="202" t="s">
        <v>653</v>
      </c>
      <c r="G58" s="303"/>
    </row>
    <row r="59" spans="2:7" x14ac:dyDescent="0.25">
      <c r="B59" s="221" t="s">
        <v>654</v>
      </c>
      <c r="C59" s="191" t="s">
        <v>168</v>
      </c>
      <c r="D59" s="191" t="s">
        <v>571</v>
      </c>
      <c r="E59" s="191" t="s">
        <v>258</v>
      </c>
      <c r="F59" s="191" t="s">
        <v>655</v>
      </c>
      <c r="G59" s="303">
        <v>81313112079</v>
      </c>
    </row>
    <row r="60" spans="2:7" x14ac:dyDescent="0.25">
      <c r="B60" s="201" t="s">
        <v>656</v>
      </c>
      <c r="C60" s="191" t="s">
        <v>65</v>
      </c>
      <c r="D60" s="191" t="s">
        <v>555</v>
      </c>
      <c r="E60" s="191" t="s">
        <v>76</v>
      </c>
      <c r="F60" s="202" t="s">
        <v>657</v>
      </c>
      <c r="G60" s="313" t="s">
        <v>658</v>
      </c>
    </row>
    <row r="61" spans="2:7" x14ac:dyDescent="0.25">
      <c r="B61" s="199" t="s">
        <v>659</v>
      </c>
      <c r="C61" s="190" t="s">
        <v>170</v>
      </c>
      <c r="D61" s="190" t="s">
        <v>555</v>
      </c>
      <c r="E61" s="190" t="s">
        <v>164</v>
      </c>
      <c r="F61" s="190" t="s">
        <v>660</v>
      </c>
      <c r="G61" s="298">
        <v>8113677503</v>
      </c>
    </row>
    <row r="62" spans="2:7" x14ac:dyDescent="0.25">
      <c r="B62" s="221" t="s">
        <v>661</v>
      </c>
      <c r="C62" s="191" t="s">
        <v>158</v>
      </c>
      <c r="D62" s="191" t="s">
        <v>571</v>
      </c>
      <c r="E62" s="195" t="s">
        <v>247</v>
      </c>
      <c r="F62" s="195" t="s">
        <v>662</v>
      </c>
      <c r="G62" s="303" t="s">
        <v>663</v>
      </c>
    </row>
    <row r="63" spans="2:7" x14ac:dyDescent="0.25">
      <c r="B63" s="245" t="s">
        <v>664</v>
      </c>
      <c r="C63" s="191" t="s">
        <v>82</v>
      </c>
      <c r="D63" s="246" t="s">
        <v>157</v>
      </c>
      <c r="E63" s="247" t="s">
        <v>76</v>
      </c>
      <c r="F63" s="248" t="s">
        <v>665</v>
      </c>
      <c r="G63" s="249" t="s">
        <v>666</v>
      </c>
    </row>
    <row r="64" spans="2:7" x14ac:dyDescent="0.25">
      <c r="B64" s="214" t="s">
        <v>667</v>
      </c>
      <c r="C64" s="191" t="s">
        <v>123</v>
      </c>
      <c r="D64" s="196" t="s">
        <v>577</v>
      </c>
      <c r="E64" s="197" t="s">
        <v>204</v>
      </c>
      <c r="F64" s="250" t="s">
        <v>668</v>
      </c>
      <c r="G64" s="315"/>
    </row>
    <row r="65" spans="2:7" x14ac:dyDescent="0.25">
      <c r="B65" s="221" t="s">
        <v>669</v>
      </c>
      <c r="C65" s="191" t="s">
        <v>108</v>
      </c>
      <c r="D65" s="191" t="s">
        <v>49</v>
      </c>
      <c r="E65" s="195" t="s">
        <v>340</v>
      </c>
      <c r="F65" s="208" t="s">
        <v>670</v>
      </c>
      <c r="G65" s="303">
        <f>62-852-4599-7170</f>
        <v>-12559</v>
      </c>
    </row>
    <row r="66" spans="2:7" x14ac:dyDescent="0.25">
      <c r="B66" s="242" t="s">
        <v>671</v>
      </c>
      <c r="C66" s="251" t="s">
        <v>163</v>
      </c>
      <c r="D66" s="190" t="s">
        <v>49</v>
      </c>
      <c r="E66" s="251" t="s">
        <v>354</v>
      </c>
      <c r="F66" s="190" t="s">
        <v>672</v>
      </c>
      <c r="G66" s="298">
        <v>8125439181</v>
      </c>
    </row>
    <row r="67" spans="2:7" x14ac:dyDescent="0.25">
      <c r="B67" s="199" t="s">
        <v>673</v>
      </c>
      <c r="C67" s="191" t="s">
        <v>130</v>
      </c>
      <c r="D67" s="191" t="s">
        <v>555</v>
      </c>
      <c r="E67" s="5" t="s">
        <v>106</v>
      </c>
      <c r="F67" s="207" t="s">
        <v>674</v>
      </c>
      <c r="G67" s="255">
        <v>6285228115907</v>
      </c>
    </row>
    <row r="68" spans="2:7" x14ac:dyDescent="0.25">
      <c r="B68" s="221" t="s">
        <v>675</v>
      </c>
      <c r="C68" s="191" t="s">
        <v>139</v>
      </c>
      <c r="D68" s="191" t="s">
        <v>577</v>
      </c>
      <c r="E68" s="217" t="s">
        <v>233</v>
      </c>
      <c r="F68" s="208" t="s">
        <v>676</v>
      </c>
      <c r="G68" s="311">
        <v>628115405799</v>
      </c>
    </row>
    <row r="69" spans="2:7" x14ac:dyDescent="0.25">
      <c r="B69" s="199" t="s">
        <v>677</v>
      </c>
      <c r="C69" s="191" t="s">
        <v>139</v>
      </c>
      <c r="D69" s="191" t="s">
        <v>555</v>
      </c>
      <c r="E69" s="5" t="s">
        <v>111</v>
      </c>
      <c r="F69" s="200"/>
      <c r="G69" s="302"/>
    </row>
    <row r="70" spans="2:7" x14ac:dyDescent="0.25">
      <c r="B70" s="199" t="s">
        <v>678</v>
      </c>
      <c r="C70" s="191" t="s">
        <v>524</v>
      </c>
      <c r="D70" s="190" t="s">
        <v>679</v>
      </c>
      <c r="E70" s="190" t="s">
        <v>366</v>
      </c>
      <c r="F70" s="192" t="s">
        <v>680</v>
      </c>
      <c r="G70" s="298"/>
    </row>
    <row r="71" spans="2:7" x14ac:dyDescent="0.25">
      <c r="B71" s="214" t="s">
        <v>681</v>
      </c>
      <c r="C71" s="191" t="s">
        <v>88</v>
      </c>
      <c r="D71" s="196" t="s">
        <v>577</v>
      </c>
      <c r="E71" s="197" t="s">
        <v>204</v>
      </c>
      <c r="F71" s="198" t="s">
        <v>682</v>
      </c>
      <c r="G71" s="315" t="s">
        <v>1166</v>
      </c>
    </row>
    <row r="72" spans="2:7" x14ac:dyDescent="0.25">
      <c r="B72" s="214" t="s">
        <v>683</v>
      </c>
      <c r="C72" s="191" t="s">
        <v>88</v>
      </c>
      <c r="D72" s="196" t="s">
        <v>577</v>
      </c>
      <c r="E72" s="197" t="s">
        <v>219</v>
      </c>
      <c r="F72" s="198" t="s">
        <v>684</v>
      </c>
      <c r="G72" s="315" t="s">
        <v>1167</v>
      </c>
    </row>
    <row r="73" spans="2:7" x14ac:dyDescent="0.25">
      <c r="B73" s="214" t="s">
        <v>685</v>
      </c>
      <c r="C73" s="191" t="s">
        <v>118</v>
      </c>
      <c r="D73" s="196" t="s">
        <v>577</v>
      </c>
      <c r="E73" s="197" t="s">
        <v>219</v>
      </c>
      <c r="F73" s="198" t="s">
        <v>686</v>
      </c>
      <c r="G73" s="299">
        <v>8126530056</v>
      </c>
    </row>
    <row r="74" spans="2:7" x14ac:dyDescent="0.25">
      <c r="B74" s="201" t="s">
        <v>687</v>
      </c>
      <c r="C74" s="191" t="s">
        <v>206</v>
      </c>
      <c r="D74" s="252" t="s">
        <v>577</v>
      </c>
      <c r="E74" s="253" t="s">
        <v>204</v>
      </c>
      <c r="F74" s="253" t="s">
        <v>688</v>
      </c>
      <c r="G74" s="254" t="s">
        <v>689</v>
      </c>
    </row>
    <row r="75" spans="2:7" x14ac:dyDescent="0.25">
      <c r="B75" s="199" t="s">
        <v>690</v>
      </c>
      <c r="C75" s="191" t="s">
        <v>131</v>
      </c>
      <c r="D75" s="191" t="s">
        <v>555</v>
      </c>
      <c r="E75" s="5" t="s">
        <v>135</v>
      </c>
      <c r="F75" s="207" t="s">
        <v>691</v>
      </c>
      <c r="G75" s="255">
        <v>628115915535</v>
      </c>
    </row>
    <row r="76" spans="2:7" x14ac:dyDescent="0.25">
      <c r="B76" s="201" t="s">
        <v>692</v>
      </c>
      <c r="C76" s="191" t="s">
        <v>74</v>
      </c>
      <c r="D76" s="191" t="s">
        <v>555</v>
      </c>
      <c r="E76" s="191" t="s">
        <v>73</v>
      </c>
      <c r="F76" s="202" t="s">
        <v>693</v>
      </c>
      <c r="G76" s="313" t="s">
        <v>694</v>
      </c>
    </row>
    <row r="77" spans="2:7" x14ac:dyDescent="0.25">
      <c r="B77" s="256" t="s">
        <v>695</v>
      </c>
      <c r="C77" s="190" t="s">
        <v>56</v>
      </c>
      <c r="D77" s="190" t="s">
        <v>49</v>
      </c>
      <c r="E77" s="190" t="s">
        <v>333</v>
      </c>
      <c r="F77" s="192" t="s">
        <v>696</v>
      </c>
      <c r="G77" s="318" t="s">
        <v>697</v>
      </c>
    </row>
    <row r="78" spans="2:7" x14ac:dyDescent="0.25">
      <c r="B78" s="199" t="s">
        <v>698</v>
      </c>
      <c r="C78" s="191" t="s">
        <v>125</v>
      </c>
      <c r="D78" s="191" t="s">
        <v>555</v>
      </c>
      <c r="E78" s="5" t="s">
        <v>98</v>
      </c>
      <c r="F78" s="207" t="s">
        <v>699</v>
      </c>
      <c r="G78" s="255">
        <v>628122715954</v>
      </c>
    </row>
    <row r="79" spans="2:7" ht="15.75" thickBot="1" x14ac:dyDescent="0.3">
      <c r="B79" s="201" t="s">
        <v>700</v>
      </c>
      <c r="C79" s="191" t="s">
        <v>68</v>
      </c>
      <c r="D79" s="191" t="s">
        <v>555</v>
      </c>
      <c r="E79" s="191" t="s">
        <v>67</v>
      </c>
      <c r="F79" s="257" t="s">
        <v>701</v>
      </c>
      <c r="G79" s="313">
        <v>5448155</v>
      </c>
    </row>
    <row r="80" spans="2:7" ht="15.75" thickBot="1" x14ac:dyDescent="0.3">
      <c r="B80" s="221" t="s">
        <v>702</v>
      </c>
      <c r="C80" s="191" t="s">
        <v>89</v>
      </c>
      <c r="D80" s="191" t="s">
        <v>577</v>
      </c>
      <c r="E80" s="195" t="s">
        <v>208</v>
      </c>
      <c r="F80" s="258" t="s">
        <v>703</v>
      </c>
      <c r="G80" s="303">
        <f>62-811-5416-483</f>
        <v>-6648</v>
      </c>
    </row>
    <row r="81" spans="2:7" ht="15.75" thickBot="1" x14ac:dyDescent="0.3">
      <c r="B81" s="199" t="s">
        <v>704</v>
      </c>
      <c r="C81" s="190" t="s">
        <v>125</v>
      </c>
      <c r="D81" s="190" t="s">
        <v>577</v>
      </c>
      <c r="E81" s="218" t="s">
        <v>226</v>
      </c>
      <c r="F81" s="259" t="s">
        <v>705</v>
      </c>
      <c r="G81" s="302">
        <v>628115416200</v>
      </c>
    </row>
    <row r="82" spans="2:7" ht="15.75" thickBot="1" x14ac:dyDescent="0.3">
      <c r="B82" s="221" t="s">
        <v>706</v>
      </c>
      <c r="C82" s="191" t="s">
        <v>244</v>
      </c>
      <c r="D82" s="191" t="s">
        <v>577</v>
      </c>
      <c r="E82" s="195" t="s">
        <v>204</v>
      </c>
      <c r="F82" s="258" t="s">
        <v>707</v>
      </c>
      <c r="G82" s="303">
        <v>8115824789</v>
      </c>
    </row>
    <row r="83" spans="2:7" ht="15.75" thickBot="1" x14ac:dyDescent="0.3">
      <c r="B83" s="260" t="s">
        <v>708</v>
      </c>
      <c r="C83" s="191" t="s">
        <v>145</v>
      </c>
      <c r="D83" s="191" t="s">
        <v>558</v>
      </c>
      <c r="E83" s="196" t="s">
        <v>151</v>
      </c>
      <c r="F83" s="261" t="s">
        <v>709</v>
      </c>
      <c r="G83" s="319"/>
    </row>
    <row r="84" spans="2:7" x14ac:dyDescent="0.25">
      <c r="B84" s="199" t="s">
        <v>710</v>
      </c>
      <c r="C84" s="190" t="s">
        <v>94</v>
      </c>
      <c r="D84" s="190" t="s">
        <v>558</v>
      </c>
      <c r="E84" s="193" t="s">
        <v>216</v>
      </c>
      <c r="F84" s="193" t="s">
        <v>711</v>
      </c>
      <c r="G84" s="298">
        <f>62-811-502-131</f>
        <v>-1382</v>
      </c>
    </row>
    <row r="85" spans="2:7" x14ac:dyDescent="0.25">
      <c r="B85" s="256" t="s">
        <v>712</v>
      </c>
      <c r="C85" s="190" t="s">
        <v>56</v>
      </c>
      <c r="D85" s="190" t="s">
        <v>49</v>
      </c>
      <c r="E85" s="190" t="s">
        <v>331</v>
      </c>
      <c r="F85" s="192" t="s">
        <v>713</v>
      </c>
      <c r="G85" s="318" t="s">
        <v>714</v>
      </c>
    </row>
    <row r="86" spans="2:7" x14ac:dyDescent="0.25">
      <c r="B86" s="221" t="s">
        <v>715</v>
      </c>
      <c r="C86" s="191" t="s">
        <v>103</v>
      </c>
      <c r="D86" s="191" t="s">
        <v>555</v>
      </c>
      <c r="E86" s="195" t="s">
        <v>100</v>
      </c>
      <c r="F86" s="195" t="s">
        <v>716</v>
      </c>
      <c r="G86" s="303">
        <f>62-812-5103-8668</f>
        <v>-14521</v>
      </c>
    </row>
    <row r="87" spans="2:7" x14ac:dyDescent="0.25">
      <c r="B87" s="201" t="s">
        <v>717</v>
      </c>
      <c r="C87" s="191" t="s">
        <v>65</v>
      </c>
      <c r="D87" s="191" t="s">
        <v>558</v>
      </c>
      <c r="E87" s="191" t="s">
        <v>274</v>
      </c>
      <c r="F87" s="202" t="s">
        <v>718</v>
      </c>
      <c r="G87" s="313" t="s">
        <v>719</v>
      </c>
    </row>
    <row r="88" spans="2:7" x14ac:dyDescent="0.25">
      <c r="B88" s="199" t="s">
        <v>720</v>
      </c>
      <c r="C88" s="191" t="s">
        <v>185</v>
      </c>
      <c r="D88" s="190" t="s">
        <v>558</v>
      </c>
      <c r="E88" s="190" t="s">
        <v>282</v>
      </c>
      <c r="F88" s="190" t="s">
        <v>721</v>
      </c>
      <c r="G88" s="298">
        <v>8113943670</v>
      </c>
    </row>
    <row r="89" spans="2:7" x14ac:dyDescent="0.25">
      <c r="B89" s="221" t="s">
        <v>722</v>
      </c>
      <c r="C89" s="191" t="s">
        <v>243</v>
      </c>
      <c r="D89" s="191" t="s">
        <v>577</v>
      </c>
      <c r="E89" s="195" t="s">
        <v>204</v>
      </c>
      <c r="F89" s="195" t="s">
        <v>723</v>
      </c>
      <c r="G89" s="303">
        <v>8117704990</v>
      </c>
    </row>
    <row r="90" spans="2:7" x14ac:dyDescent="0.25">
      <c r="B90" s="221" t="s">
        <v>724</v>
      </c>
      <c r="C90" s="191" t="s">
        <v>163</v>
      </c>
      <c r="D90" s="191" t="s">
        <v>577</v>
      </c>
      <c r="E90" s="191" t="s">
        <v>204</v>
      </c>
      <c r="F90" s="208" t="s">
        <v>725</v>
      </c>
      <c r="G90" s="303"/>
    </row>
    <row r="91" spans="2:7" x14ac:dyDescent="0.25">
      <c r="B91" s="199" t="s">
        <v>726</v>
      </c>
      <c r="C91" s="190" t="s">
        <v>101</v>
      </c>
      <c r="D91" s="190" t="s">
        <v>49</v>
      </c>
      <c r="E91" s="193" t="s">
        <v>339</v>
      </c>
      <c r="F91" s="243" t="s">
        <v>727</v>
      </c>
      <c r="G91" s="298">
        <f>62-811-5453-486</f>
        <v>-6688</v>
      </c>
    </row>
    <row r="92" spans="2:7" x14ac:dyDescent="0.25">
      <c r="B92" s="199" t="s">
        <v>728</v>
      </c>
      <c r="C92" s="191" t="s">
        <v>185</v>
      </c>
      <c r="D92" s="190" t="s">
        <v>571</v>
      </c>
      <c r="E92" s="190" t="s">
        <v>218</v>
      </c>
      <c r="F92" s="190" t="s">
        <v>729</v>
      </c>
      <c r="G92" s="298">
        <v>82147357640</v>
      </c>
    </row>
    <row r="93" spans="2:7" x14ac:dyDescent="0.25">
      <c r="B93" s="201" t="s">
        <v>730</v>
      </c>
      <c r="C93" s="191" t="s">
        <v>65</v>
      </c>
      <c r="D93" s="191" t="s">
        <v>555</v>
      </c>
      <c r="E93" s="191" t="s">
        <v>64</v>
      </c>
      <c r="F93" s="202" t="s">
        <v>731</v>
      </c>
      <c r="G93" s="313">
        <v>5417702</v>
      </c>
    </row>
    <row r="94" spans="2:7" x14ac:dyDescent="0.25">
      <c r="B94" s="212" t="s">
        <v>732</v>
      </c>
      <c r="C94" s="191" t="s">
        <v>82</v>
      </c>
      <c r="D94" s="252" t="s">
        <v>558</v>
      </c>
      <c r="E94" s="253" t="s">
        <v>278</v>
      </c>
      <c r="F94" s="213" t="s">
        <v>733</v>
      </c>
      <c r="G94" s="262" t="s">
        <v>734</v>
      </c>
    </row>
    <row r="95" spans="2:7" x14ac:dyDescent="0.25">
      <c r="B95" s="199" t="s">
        <v>735</v>
      </c>
      <c r="C95" s="190" t="s">
        <v>131</v>
      </c>
      <c r="D95" s="190" t="s">
        <v>49</v>
      </c>
      <c r="E95" s="218" t="s">
        <v>346</v>
      </c>
      <c r="F95" s="200" t="s">
        <v>736</v>
      </c>
      <c r="G95" s="307">
        <v>81345144231</v>
      </c>
    </row>
    <row r="96" spans="2:7" x14ac:dyDescent="0.25">
      <c r="B96" s="199" t="s">
        <v>737</v>
      </c>
      <c r="C96" s="190" t="s">
        <v>125</v>
      </c>
      <c r="D96" s="190" t="s">
        <v>49</v>
      </c>
      <c r="E96" s="218" t="s">
        <v>343</v>
      </c>
      <c r="F96" s="200" t="s">
        <v>738</v>
      </c>
      <c r="G96" s="255">
        <v>811554219</v>
      </c>
    </row>
    <row r="97" spans="2:7" x14ac:dyDescent="0.25">
      <c r="B97" s="201" t="s">
        <v>739</v>
      </c>
      <c r="C97" s="191" t="s">
        <v>74</v>
      </c>
      <c r="D97" s="191" t="s">
        <v>555</v>
      </c>
      <c r="E97" s="191" t="s">
        <v>59</v>
      </c>
      <c r="F97" s="202" t="s">
        <v>740</v>
      </c>
      <c r="G97" s="313" t="s">
        <v>741</v>
      </c>
    </row>
    <row r="98" spans="2:7" x14ac:dyDescent="0.25">
      <c r="B98" s="242" t="s">
        <v>742</v>
      </c>
      <c r="C98" s="190" t="s">
        <v>183</v>
      </c>
      <c r="D98" s="190" t="s">
        <v>555</v>
      </c>
      <c r="E98" s="190" t="s">
        <v>79</v>
      </c>
      <c r="F98" s="192" t="s">
        <v>743</v>
      </c>
      <c r="G98" s="320">
        <v>85753728405</v>
      </c>
    </row>
    <row r="99" spans="2:7" x14ac:dyDescent="0.25">
      <c r="B99" s="221" t="s">
        <v>744</v>
      </c>
      <c r="C99" s="191" t="s">
        <v>101</v>
      </c>
      <c r="D99" s="191" t="s">
        <v>577</v>
      </c>
      <c r="E99" s="195" t="s">
        <v>209</v>
      </c>
      <c r="F99" s="195" t="s">
        <v>745</v>
      </c>
      <c r="G99" s="303">
        <f>62-813-4938-755</f>
        <v>-6444</v>
      </c>
    </row>
    <row r="100" spans="2:7" x14ac:dyDescent="0.25">
      <c r="B100" s="199" t="s">
        <v>746</v>
      </c>
      <c r="C100" s="191" t="s">
        <v>142</v>
      </c>
      <c r="D100" s="191" t="s">
        <v>558</v>
      </c>
      <c r="E100" s="5" t="s">
        <v>296</v>
      </c>
      <c r="F100" s="200" t="s">
        <v>747</v>
      </c>
      <c r="G100" s="255">
        <v>6281253391511</v>
      </c>
    </row>
    <row r="101" spans="2:7" x14ac:dyDescent="0.25">
      <c r="B101" s="263" t="s">
        <v>748</v>
      </c>
      <c r="C101" s="6" t="s">
        <v>524</v>
      </c>
      <c r="D101" s="191" t="s">
        <v>555</v>
      </c>
      <c r="E101" s="6" t="s">
        <v>450</v>
      </c>
      <c r="F101" s="191"/>
      <c r="G101" s="303"/>
    </row>
    <row r="102" spans="2:7" x14ac:dyDescent="0.25">
      <c r="B102" s="221" t="s">
        <v>749</v>
      </c>
      <c r="C102" s="191" t="s">
        <v>131</v>
      </c>
      <c r="D102" s="191" t="s">
        <v>577</v>
      </c>
      <c r="E102" s="217" t="s">
        <v>230</v>
      </c>
      <c r="F102" s="208" t="s">
        <v>750</v>
      </c>
      <c r="G102" s="311">
        <v>62811586362</v>
      </c>
    </row>
    <row r="103" spans="2:7" x14ac:dyDescent="0.25">
      <c r="B103" s="221" t="s">
        <v>751</v>
      </c>
      <c r="C103" s="191" t="s">
        <v>101</v>
      </c>
      <c r="D103" s="191" t="s">
        <v>555</v>
      </c>
      <c r="E103" s="195" t="s">
        <v>100</v>
      </c>
      <c r="F103" s="195" t="s">
        <v>752</v>
      </c>
      <c r="G103" s="303">
        <f>62-852-4870-4490</f>
        <v>-10150</v>
      </c>
    </row>
    <row r="104" spans="2:7" x14ac:dyDescent="0.25">
      <c r="B104" s="221" t="s">
        <v>753</v>
      </c>
      <c r="C104" s="191" t="s">
        <v>89</v>
      </c>
      <c r="D104" s="191" t="s">
        <v>555</v>
      </c>
      <c r="E104" s="195" t="s">
        <v>91</v>
      </c>
      <c r="F104" s="195" t="s">
        <v>754</v>
      </c>
      <c r="G104" s="303">
        <f>62-811-5010-742</f>
        <v>-6501</v>
      </c>
    </row>
    <row r="105" spans="2:7" x14ac:dyDescent="0.25">
      <c r="B105" s="199" t="s">
        <v>755</v>
      </c>
      <c r="C105" s="191" t="s">
        <v>138</v>
      </c>
      <c r="D105" s="191" t="s">
        <v>555</v>
      </c>
      <c r="E105" s="5" t="s">
        <v>100</v>
      </c>
      <c r="F105" s="200" t="s">
        <v>756</v>
      </c>
      <c r="G105" s="302">
        <v>6285250943000</v>
      </c>
    </row>
    <row r="106" spans="2:7" x14ac:dyDescent="0.25">
      <c r="B106" s="201" t="s">
        <v>757</v>
      </c>
      <c r="C106" s="191" t="s">
        <v>82</v>
      </c>
      <c r="D106" s="252" t="s">
        <v>577</v>
      </c>
      <c r="E106" s="253" t="s">
        <v>758</v>
      </c>
      <c r="F106" s="253" t="s">
        <v>759</v>
      </c>
      <c r="G106" s="254" t="s">
        <v>760</v>
      </c>
    </row>
    <row r="107" spans="2:7" x14ac:dyDescent="0.25">
      <c r="B107" s="221" t="s">
        <v>761</v>
      </c>
      <c r="C107" s="191" t="s">
        <v>103</v>
      </c>
      <c r="D107" s="191" t="s">
        <v>577</v>
      </c>
      <c r="E107" s="195" t="s">
        <v>209</v>
      </c>
      <c r="F107" s="195" t="s">
        <v>762</v>
      </c>
      <c r="G107" s="303">
        <f>62-813-4842-8364</f>
        <v>-13957</v>
      </c>
    </row>
    <row r="108" spans="2:7" x14ac:dyDescent="0.25">
      <c r="B108" s="212" t="s">
        <v>763</v>
      </c>
      <c r="C108" s="191" t="s">
        <v>125</v>
      </c>
      <c r="D108" s="191" t="s">
        <v>579</v>
      </c>
      <c r="E108" s="191" t="s">
        <v>300</v>
      </c>
      <c r="F108" s="202" t="s">
        <v>764</v>
      </c>
      <c r="G108" s="311">
        <v>628115455249</v>
      </c>
    </row>
    <row r="109" spans="2:7" x14ac:dyDescent="0.25">
      <c r="B109" s="212" t="s">
        <v>765</v>
      </c>
      <c r="C109" s="191" t="s">
        <v>82</v>
      </c>
      <c r="D109" s="216" t="s">
        <v>157</v>
      </c>
      <c r="E109" s="253" t="s">
        <v>84</v>
      </c>
      <c r="F109" s="213" t="s">
        <v>766</v>
      </c>
      <c r="G109" s="262" t="s">
        <v>767</v>
      </c>
    </row>
    <row r="110" spans="2:7" x14ac:dyDescent="0.25">
      <c r="B110" s="199" t="s">
        <v>768</v>
      </c>
      <c r="C110" s="191" t="s">
        <v>142</v>
      </c>
      <c r="D110" s="191" t="s">
        <v>555</v>
      </c>
      <c r="E110" s="5" t="s">
        <v>106</v>
      </c>
      <c r="F110" s="200" t="s">
        <v>769</v>
      </c>
      <c r="G110" s="302">
        <v>628115454481</v>
      </c>
    </row>
    <row r="111" spans="2:7" x14ac:dyDescent="0.25">
      <c r="B111" s="201" t="s">
        <v>770</v>
      </c>
      <c r="C111" s="191" t="s">
        <v>56</v>
      </c>
      <c r="D111" s="191" t="s">
        <v>555</v>
      </c>
      <c r="E111" s="191" t="s">
        <v>59</v>
      </c>
      <c r="F111" s="202" t="s">
        <v>771</v>
      </c>
      <c r="G111" s="313" t="s">
        <v>772</v>
      </c>
    </row>
    <row r="112" spans="2:7" x14ac:dyDescent="0.25">
      <c r="B112" s="221" t="s">
        <v>773</v>
      </c>
      <c r="C112" s="191" t="s">
        <v>524</v>
      </c>
      <c r="D112" s="190" t="s">
        <v>607</v>
      </c>
      <c r="E112" s="191" t="s">
        <v>262</v>
      </c>
      <c r="F112" s="202" t="s">
        <v>774</v>
      </c>
      <c r="G112" s="303"/>
    </row>
    <row r="113" spans="2:7" x14ac:dyDescent="0.25">
      <c r="B113" s="199" t="s">
        <v>775</v>
      </c>
      <c r="C113" s="191" t="s">
        <v>185</v>
      </c>
      <c r="D113" s="190" t="s">
        <v>555</v>
      </c>
      <c r="E113" s="190" t="s">
        <v>110</v>
      </c>
      <c r="F113" s="190" t="s">
        <v>776</v>
      </c>
      <c r="G113" s="298">
        <v>82146922226</v>
      </c>
    </row>
    <row r="114" spans="2:7" x14ac:dyDescent="0.25">
      <c r="B114" s="229" t="s">
        <v>777</v>
      </c>
      <c r="C114" s="191" t="s">
        <v>154</v>
      </c>
      <c r="D114" s="191" t="s">
        <v>555</v>
      </c>
      <c r="E114" s="191" t="s">
        <v>153</v>
      </c>
      <c r="F114" s="202" t="s">
        <v>778</v>
      </c>
      <c r="G114" s="309">
        <v>811312838</v>
      </c>
    </row>
    <row r="115" spans="2:7" x14ac:dyDescent="0.25">
      <c r="B115" s="221" t="s">
        <v>779</v>
      </c>
      <c r="C115" s="191" t="s">
        <v>158</v>
      </c>
      <c r="D115" s="191" t="s">
        <v>555</v>
      </c>
      <c r="E115" s="195" t="s">
        <v>157</v>
      </c>
      <c r="F115" s="195" t="s">
        <v>780</v>
      </c>
      <c r="G115" s="303" t="s">
        <v>781</v>
      </c>
    </row>
    <row r="116" spans="2:7" x14ac:dyDescent="0.25">
      <c r="B116" s="212" t="s">
        <v>782</v>
      </c>
      <c r="C116" s="191" t="s">
        <v>524</v>
      </c>
      <c r="D116" s="191" t="s">
        <v>558</v>
      </c>
      <c r="E116" s="191" t="s">
        <v>323</v>
      </c>
      <c r="F116" s="202" t="s">
        <v>783</v>
      </c>
      <c r="G116" s="303" t="s">
        <v>784</v>
      </c>
    </row>
    <row r="117" spans="2:7" x14ac:dyDescent="0.25">
      <c r="B117" s="221" t="s">
        <v>785</v>
      </c>
      <c r="C117" s="191" t="s">
        <v>108</v>
      </c>
      <c r="D117" s="191" t="s">
        <v>555</v>
      </c>
      <c r="E117" s="195" t="s">
        <v>107</v>
      </c>
      <c r="F117" s="195" t="s">
        <v>786</v>
      </c>
      <c r="G117" s="303">
        <f>62-813-2820-842</f>
        <v>-4413</v>
      </c>
    </row>
    <row r="118" spans="2:7" x14ac:dyDescent="0.25">
      <c r="B118" s="212" t="s">
        <v>787</v>
      </c>
      <c r="C118" s="191" t="s">
        <v>183</v>
      </c>
      <c r="D118" s="191" t="s">
        <v>788</v>
      </c>
      <c r="E118" s="191" t="s">
        <v>279</v>
      </c>
      <c r="F118" s="202" t="s">
        <v>789</v>
      </c>
      <c r="G118" s="309">
        <v>8115432208</v>
      </c>
    </row>
    <row r="119" spans="2:7" x14ac:dyDescent="0.25">
      <c r="B119" s="199" t="s">
        <v>790</v>
      </c>
      <c r="C119" s="191" t="s">
        <v>185</v>
      </c>
      <c r="D119" s="190" t="s">
        <v>555</v>
      </c>
      <c r="E119" s="190" t="s">
        <v>59</v>
      </c>
      <c r="F119" s="190" t="s">
        <v>791</v>
      </c>
      <c r="G119" s="298">
        <v>85247460242</v>
      </c>
    </row>
    <row r="120" spans="2:7" x14ac:dyDescent="0.25">
      <c r="B120" s="212" t="s">
        <v>792</v>
      </c>
      <c r="C120" s="191" t="s">
        <v>82</v>
      </c>
      <c r="D120" s="216" t="s">
        <v>157</v>
      </c>
      <c r="E120" s="253" t="s">
        <v>87</v>
      </c>
      <c r="F120" s="213" t="s">
        <v>793</v>
      </c>
      <c r="G120" s="254" t="s">
        <v>794</v>
      </c>
    </row>
    <row r="121" spans="2:7" x14ac:dyDescent="0.25">
      <c r="B121" s="221" t="s">
        <v>795</v>
      </c>
      <c r="C121" s="191" t="s">
        <v>524</v>
      </c>
      <c r="D121" s="191" t="s">
        <v>796</v>
      </c>
      <c r="E121" s="191" t="s">
        <v>325</v>
      </c>
      <c r="F121" s="202" t="s">
        <v>797</v>
      </c>
      <c r="G121" s="303" t="s">
        <v>798</v>
      </c>
    </row>
    <row r="122" spans="2:7" x14ac:dyDescent="0.25">
      <c r="B122" s="235" t="s">
        <v>799</v>
      </c>
      <c r="C122" s="190" t="s">
        <v>88</v>
      </c>
      <c r="D122" s="236" t="s">
        <v>558</v>
      </c>
      <c r="E122" s="264" t="s">
        <v>289</v>
      </c>
      <c r="F122" s="265" t="s">
        <v>800</v>
      </c>
      <c r="G122" s="321">
        <v>8117088787</v>
      </c>
    </row>
    <row r="123" spans="2:7" x14ac:dyDescent="0.25">
      <c r="B123" s="266" t="s">
        <v>801</v>
      </c>
      <c r="C123" s="225" t="s">
        <v>112</v>
      </c>
      <c r="D123" s="191" t="s">
        <v>555</v>
      </c>
      <c r="E123" s="195" t="s">
        <v>98</v>
      </c>
      <c r="F123" s="195" t="s">
        <v>802</v>
      </c>
      <c r="G123" s="303">
        <f>62-811-5212-313</f>
        <v>-6274</v>
      </c>
    </row>
    <row r="124" spans="2:7" x14ac:dyDescent="0.25">
      <c r="B124" s="266" t="s">
        <v>803</v>
      </c>
      <c r="C124" s="225" t="s">
        <v>250</v>
      </c>
      <c r="D124" s="191" t="s">
        <v>49</v>
      </c>
      <c r="E124" s="191" t="s">
        <v>340</v>
      </c>
      <c r="F124" s="191" t="s">
        <v>804</v>
      </c>
      <c r="G124" s="303">
        <v>85242385170</v>
      </c>
    </row>
    <row r="125" spans="2:7" x14ac:dyDescent="0.25">
      <c r="B125" s="199" t="s">
        <v>805</v>
      </c>
      <c r="C125" s="191" t="s">
        <v>138</v>
      </c>
      <c r="D125" s="191" t="s">
        <v>555</v>
      </c>
      <c r="E125" s="5" t="s">
        <v>59</v>
      </c>
      <c r="F125" s="200" t="s">
        <v>806</v>
      </c>
      <c r="G125" s="302">
        <v>6281329388776</v>
      </c>
    </row>
    <row r="126" spans="2:7" x14ac:dyDescent="0.25">
      <c r="B126" s="242" t="s">
        <v>807</v>
      </c>
      <c r="C126" s="225" t="s">
        <v>183</v>
      </c>
      <c r="D126" s="191" t="s">
        <v>555</v>
      </c>
      <c r="E126" s="190" t="s">
        <v>808</v>
      </c>
      <c r="F126" s="202" t="s">
        <v>809</v>
      </c>
      <c r="G126" s="320">
        <v>81391159393</v>
      </c>
    </row>
    <row r="127" spans="2:7" x14ac:dyDescent="0.25">
      <c r="B127" s="199" t="s">
        <v>810</v>
      </c>
      <c r="C127" s="191" t="s">
        <v>140</v>
      </c>
      <c r="D127" s="191" t="s">
        <v>555</v>
      </c>
      <c r="E127" s="5" t="s">
        <v>59</v>
      </c>
      <c r="F127" s="267" t="s">
        <v>811</v>
      </c>
      <c r="G127" s="302">
        <v>6281348680144</v>
      </c>
    </row>
    <row r="128" spans="2:7" x14ac:dyDescent="0.25">
      <c r="B128" s="221" t="s">
        <v>812</v>
      </c>
      <c r="C128" s="191" t="s">
        <v>158</v>
      </c>
      <c r="D128" s="191" t="s">
        <v>49</v>
      </c>
      <c r="E128" s="195" t="s">
        <v>352</v>
      </c>
      <c r="F128" s="195" t="s">
        <v>813</v>
      </c>
      <c r="G128" s="303">
        <v>8124853352</v>
      </c>
    </row>
    <row r="129" spans="2:7" x14ac:dyDescent="0.25">
      <c r="B129" s="221" t="s">
        <v>814</v>
      </c>
      <c r="C129" s="191" t="s">
        <v>524</v>
      </c>
      <c r="D129" s="191" t="s">
        <v>49</v>
      </c>
      <c r="E129" s="191" t="s">
        <v>362</v>
      </c>
      <c r="F129" s="191" t="s">
        <v>815</v>
      </c>
      <c r="G129" s="303">
        <v>87869100185</v>
      </c>
    </row>
    <row r="130" spans="2:7" x14ac:dyDescent="0.25">
      <c r="B130" s="221" t="s">
        <v>816</v>
      </c>
      <c r="C130" s="191" t="s">
        <v>140</v>
      </c>
      <c r="D130" s="190" t="s">
        <v>49</v>
      </c>
      <c r="E130" s="217" t="s">
        <v>339</v>
      </c>
      <c r="F130" s="268" t="s">
        <v>817</v>
      </c>
      <c r="G130" s="311">
        <v>81246489004</v>
      </c>
    </row>
    <row r="131" spans="2:7" x14ac:dyDescent="0.25">
      <c r="B131" s="221" t="s">
        <v>818</v>
      </c>
      <c r="C131" s="191" t="s">
        <v>112</v>
      </c>
      <c r="D131" s="191" t="s">
        <v>577</v>
      </c>
      <c r="E131" s="195" t="s">
        <v>209</v>
      </c>
      <c r="F131" s="195" t="s">
        <v>819</v>
      </c>
      <c r="G131" s="303">
        <f>62-852-4937-3784</f>
        <v>-9511</v>
      </c>
    </row>
    <row r="132" spans="2:7" x14ac:dyDescent="0.25">
      <c r="B132" s="214" t="s">
        <v>820</v>
      </c>
      <c r="C132" s="195" t="s">
        <v>123</v>
      </c>
      <c r="D132" s="196" t="s">
        <v>555</v>
      </c>
      <c r="E132" s="197" t="s">
        <v>120</v>
      </c>
      <c r="F132" s="198" t="s">
        <v>821</v>
      </c>
      <c r="G132" s="308" t="s">
        <v>822</v>
      </c>
    </row>
    <row r="133" spans="2:7" x14ac:dyDescent="0.25">
      <c r="B133" s="199" t="s">
        <v>823</v>
      </c>
      <c r="C133" s="251" t="s">
        <v>158</v>
      </c>
      <c r="D133" s="269" t="s">
        <v>824</v>
      </c>
      <c r="E133" s="269" t="s">
        <v>306</v>
      </c>
      <c r="F133" s="243" t="s">
        <v>825</v>
      </c>
      <c r="G133" s="298">
        <v>8111464747</v>
      </c>
    </row>
    <row r="134" spans="2:7" x14ac:dyDescent="0.25">
      <c r="B134" s="221" t="s">
        <v>826</v>
      </c>
      <c r="C134" s="191" t="s">
        <v>177</v>
      </c>
      <c r="D134" s="191" t="s">
        <v>555</v>
      </c>
      <c r="E134" s="191" t="s">
        <v>172</v>
      </c>
      <c r="F134" s="191" t="s">
        <v>827</v>
      </c>
      <c r="G134" s="303">
        <v>8114035699</v>
      </c>
    </row>
    <row r="135" spans="2:7" x14ac:dyDescent="0.25">
      <c r="B135" s="221" t="s">
        <v>828</v>
      </c>
      <c r="C135" s="191" t="s">
        <v>175</v>
      </c>
      <c r="D135" s="191" t="s">
        <v>555</v>
      </c>
      <c r="E135" s="191" t="s">
        <v>172</v>
      </c>
      <c r="F135" s="191" t="s">
        <v>829</v>
      </c>
      <c r="G135" s="303">
        <v>81524669366</v>
      </c>
    </row>
    <row r="136" spans="2:7" x14ac:dyDescent="0.25">
      <c r="B136" s="221" t="s">
        <v>830</v>
      </c>
      <c r="C136" s="225" t="s">
        <v>179</v>
      </c>
      <c r="D136" s="191" t="s">
        <v>555</v>
      </c>
      <c r="E136" s="191" t="s">
        <v>172</v>
      </c>
      <c r="F136" s="191" t="s">
        <v>831</v>
      </c>
      <c r="G136" s="303">
        <v>811477885</v>
      </c>
    </row>
    <row r="137" spans="2:7" x14ac:dyDescent="0.25">
      <c r="B137" s="221" t="s">
        <v>832</v>
      </c>
      <c r="C137" s="191" t="s">
        <v>94</v>
      </c>
      <c r="D137" s="191" t="s">
        <v>577</v>
      </c>
      <c r="E137" s="195" t="s">
        <v>209</v>
      </c>
      <c r="F137" s="195" t="s">
        <v>833</v>
      </c>
      <c r="G137" s="303">
        <f>62-813-5139-3913</f>
        <v>-9803</v>
      </c>
    </row>
    <row r="138" spans="2:7" x14ac:dyDescent="0.25">
      <c r="B138" s="221" t="s">
        <v>834</v>
      </c>
      <c r="C138" s="191" t="s">
        <v>96</v>
      </c>
      <c r="D138" s="191" t="s">
        <v>577</v>
      </c>
      <c r="E138" s="195" t="s">
        <v>209</v>
      </c>
      <c r="F138" s="195" t="s">
        <v>835</v>
      </c>
      <c r="G138" s="303">
        <f>62-811-542-8080</f>
        <v>-9371</v>
      </c>
    </row>
    <row r="139" spans="2:7" x14ac:dyDescent="0.25">
      <c r="B139" s="235" t="s">
        <v>836</v>
      </c>
      <c r="C139" s="190" t="s">
        <v>121</v>
      </c>
      <c r="D139" s="236" t="s">
        <v>555</v>
      </c>
      <c r="E139" s="264" t="s">
        <v>120</v>
      </c>
      <c r="F139" s="265" t="s">
        <v>837</v>
      </c>
      <c r="G139" s="322" t="s">
        <v>838</v>
      </c>
    </row>
    <row r="140" spans="2:7" ht="15.75" thickBot="1" x14ac:dyDescent="0.3">
      <c r="B140" s="221" t="s">
        <v>839</v>
      </c>
      <c r="C140" s="191" t="s">
        <v>242</v>
      </c>
      <c r="D140" s="191" t="s">
        <v>577</v>
      </c>
      <c r="E140" s="195" t="s">
        <v>204</v>
      </c>
      <c r="F140" s="258" t="s">
        <v>840</v>
      </c>
      <c r="G140" s="303">
        <v>8112289687</v>
      </c>
    </row>
    <row r="141" spans="2:7" ht="15.75" thickBot="1" x14ac:dyDescent="0.3">
      <c r="B141" s="199" t="s">
        <v>841</v>
      </c>
      <c r="C141" s="191" t="s">
        <v>185</v>
      </c>
      <c r="D141" s="190" t="s">
        <v>842</v>
      </c>
      <c r="E141" s="190" t="s">
        <v>263</v>
      </c>
      <c r="F141" s="270" t="s">
        <v>843</v>
      </c>
      <c r="G141" s="320">
        <v>8113943759</v>
      </c>
    </row>
    <row r="142" spans="2:7" ht="15.75" thickBot="1" x14ac:dyDescent="0.3">
      <c r="B142" s="199" t="s">
        <v>844</v>
      </c>
      <c r="C142" s="191" t="s">
        <v>125</v>
      </c>
      <c r="D142" s="191" t="s">
        <v>555</v>
      </c>
      <c r="E142" s="5" t="s">
        <v>128</v>
      </c>
      <c r="F142" s="271" t="s">
        <v>845</v>
      </c>
      <c r="G142" s="255">
        <v>6282157197011</v>
      </c>
    </row>
    <row r="143" spans="2:7" ht="15.75" thickBot="1" x14ac:dyDescent="0.3">
      <c r="B143" s="201" t="s">
        <v>846</v>
      </c>
      <c r="C143" s="191" t="s">
        <v>65</v>
      </c>
      <c r="D143" s="191" t="s">
        <v>571</v>
      </c>
      <c r="E143" s="191" t="s">
        <v>197</v>
      </c>
      <c r="F143" s="257" t="s">
        <v>847</v>
      </c>
      <c r="G143" s="313" t="s">
        <v>848</v>
      </c>
    </row>
    <row r="144" spans="2:7" ht="15.75" thickBot="1" x14ac:dyDescent="0.3">
      <c r="B144" s="221" t="s">
        <v>849</v>
      </c>
      <c r="C144" s="191" t="s">
        <v>89</v>
      </c>
      <c r="D144" s="191" t="s">
        <v>555</v>
      </c>
      <c r="E144" s="195" t="s">
        <v>111</v>
      </c>
      <c r="F144" s="258" t="s">
        <v>850</v>
      </c>
      <c r="G144" s="303">
        <f>62-852-4740-3797</f>
        <v>-9327</v>
      </c>
    </row>
    <row r="145" spans="2:7" ht="15.75" thickBot="1" x14ac:dyDescent="0.3">
      <c r="B145" s="221" t="s">
        <v>851</v>
      </c>
      <c r="C145" s="191" t="s">
        <v>94</v>
      </c>
      <c r="D145" s="191" t="s">
        <v>555</v>
      </c>
      <c r="E145" s="195" t="s">
        <v>100</v>
      </c>
      <c r="F145" s="258" t="s">
        <v>852</v>
      </c>
      <c r="G145" s="303">
        <f>62-812-5312-9640</f>
        <v>-15702</v>
      </c>
    </row>
    <row r="146" spans="2:7" ht="15.75" thickBot="1" x14ac:dyDescent="0.3">
      <c r="B146" s="199" t="s">
        <v>853</v>
      </c>
      <c r="C146" s="190" t="s">
        <v>165</v>
      </c>
      <c r="D146" s="190" t="s">
        <v>555</v>
      </c>
      <c r="E146" s="190" t="s">
        <v>164</v>
      </c>
      <c r="F146" s="270" t="s">
        <v>854</v>
      </c>
      <c r="G146" s="298">
        <v>81243566696</v>
      </c>
    </row>
    <row r="147" spans="2:7" ht="15.75" thickBot="1" x14ac:dyDescent="0.3">
      <c r="B147" s="199" t="s">
        <v>855</v>
      </c>
      <c r="C147" s="191" t="s">
        <v>138</v>
      </c>
      <c r="D147" s="191" t="s">
        <v>571</v>
      </c>
      <c r="E147" s="5" t="s">
        <v>197</v>
      </c>
      <c r="F147" s="272" t="s">
        <v>856</v>
      </c>
      <c r="G147" s="302">
        <v>6282255221375</v>
      </c>
    </row>
    <row r="148" spans="2:7" x14ac:dyDescent="0.25">
      <c r="B148" s="212" t="s">
        <v>857</v>
      </c>
      <c r="C148" s="191" t="s">
        <v>524</v>
      </c>
      <c r="D148" s="191" t="s">
        <v>558</v>
      </c>
      <c r="E148" s="191" t="s">
        <v>321</v>
      </c>
      <c r="F148" s="202" t="s">
        <v>858</v>
      </c>
      <c r="G148" s="303" t="s">
        <v>859</v>
      </c>
    </row>
    <row r="149" spans="2:7" x14ac:dyDescent="0.25">
      <c r="B149" s="201" t="s">
        <v>860</v>
      </c>
      <c r="C149" s="191" t="s">
        <v>82</v>
      </c>
      <c r="D149" s="252" t="s">
        <v>577</v>
      </c>
      <c r="E149" s="253" t="s">
        <v>204</v>
      </c>
      <c r="F149" s="253" t="s">
        <v>861</v>
      </c>
      <c r="G149" s="254" t="s">
        <v>862</v>
      </c>
    </row>
    <row r="150" spans="2:7" x14ac:dyDescent="0.25">
      <c r="B150" s="214" t="s">
        <v>863</v>
      </c>
      <c r="C150" s="191" t="s">
        <v>88</v>
      </c>
      <c r="D150" s="196" t="s">
        <v>577</v>
      </c>
      <c r="E150" s="197" t="s">
        <v>221</v>
      </c>
      <c r="F150" s="198" t="s">
        <v>864</v>
      </c>
      <c r="G150" s="299">
        <v>85297244775</v>
      </c>
    </row>
    <row r="151" spans="2:7" x14ac:dyDescent="0.25">
      <c r="B151" s="214" t="s">
        <v>865</v>
      </c>
      <c r="C151" s="191" t="s">
        <v>88</v>
      </c>
      <c r="D151" s="196" t="s">
        <v>571</v>
      </c>
      <c r="E151" s="197" t="s">
        <v>197</v>
      </c>
      <c r="F151" s="198" t="s">
        <v>866</v>
      </c>
      <c r="G151" s="299">
        <v>81275574555</v>
      </c>
    </row>
    <row r="152" spans="2:7" x14ac:dyDescent="0.25">
      <c r="B152" s="221" t="s">
        <v>867</v>
      </c>
      <c r="C152" s="191" t="s">
        <v>140</v>
      </c>
      <c r="D152" s="191" t="s">
        <v>577</v>
      </c>
      <c r="E152" s="217" t="s">
        <v>232</v>
      </c>
      <c r="F152" s="208" t="s">
        <v>868</v>
      </c>
      <c r="G152" s="311">
        <v>6285386897480</v>
      </c>
    </row>
    <row r="153" spans="2:7" x14ac:dyDescent="0.25">
      <c r="B153" s="199" t="s">
        <v>869</v>
      </c>
      <c r="C153" s="190" t="s">
        <v>125</v>
      </c>
      <c r="D153" s="190" t="s">
        <v>577</v>
      </c>
      <c r="E153" s="218" t="s">
        <v>226</v>
      </c>
      <c r="F153" s="243" t="s">
        <v>870</v>
      </c>
      <c r="G153" s="302">
        <v>62811752791</v>
      </c>
    </row>
    <row r="154" spans="2:7" x14ac:dyDescent="0.25">
      <c r="B154" s="221" t="s">
        <v>871</v>
      </c>
      <c r="C154" s="191" t="s">
        <v>173</v>
      </c>
      <c r="D154" s="191" t="s">
        <v>555</v>
      </c>
      <c r="E154" s="191" t="s">
        <v>172</v>
      </c>
      <c r="F154" s="191" t="s">
        <v>872</v>
      </c>
      <c r="G154" s="303">
        <v>81220670732</v>
      </c>
    </row>
    <row r="155" spans="2:7" x14ac:dyDescent="0.25">
      <c r="B155" s="199" t="s">
        <v>873</v>
      </c>
      <c r="C155" s="191" t="s">
        <v>138</v>
      </c>
      <c r="D155" s="191" t="s">
        <v>555</v>
      </c>
      <c r="E155" s="5" t="s">
        <v>98</v>
      </c>
      <c r="F155" s="200" t="s">
        <v>874</v>
      </c>
      <c r="G155" s="302">
        <v>6285347441990</v>
      </c>
    </row>
    <row r="156" spans="2:7" x14ac:dyDescent="0.25">
      <c r="B156" s="229" t="s">
        <v>875</v>
      </c>
      <c r="C156" s="191" t="s">
        <v>154</v>
      </c>
      <c r="D156" s="191" t="s">
        <v>555</v>
      </c>
      <c r="E156" s="191" t="s">
        <v>156</v>
      </c>
      <c r="F156" s="202" t="s">
        <v>876</v>
      </c>
      <c r="G156" s="309">
        <v>82234669482</v>
      </c>
    </row>
    <row r="157" spans="2:7" x14ac:dyDescent="0.25">
      <c r="B157" s="199" t="s">
        <v>877</v>
      </c>
      <c r="C157" s="191" t="s">
        <v>142</v>
      </c>
      <c r="D157" s="191" t="s">
        <v>555</v>
      </c>
      <c r="E157" s="5" t="s">
        <v>128</v>
      </c>
      <c r="F157" s="200" t="s">
        <v>878</v>
      </c>
      <c r="G157" s="302">
        <v>6281226262781</v>
      </c>
    </row>
    <row r="158" spans="2:7" x14ac:dyDescent="0.25">
      <c r="B158" s="201" t="s">
        <v>879</v>
      </c>
      <c r="C158" s="191" t="s">
        <v>250</v>
      </c>
      <c r="D158" s="191" t="s">
        <v>880</v>
      </c>
      <c r="E158" s="225" t="s">
        <v>310</v>
      </c>
      <c r="F158" s="202" t="s">
        <v>881</v>
      </c>
      <c r="G158" s="303">
        <v>628114121144</v>
      </c>
    </row>
    <row r="159" spans="2:7" x14ac:dyDescent="0.25">
      <c r="B159" s="221" t="s">
        <v>882</v>
      </c>
      <c r="C159" s="191" t="s">
        <v>89</v>
      </c>
      <c r="D159" s="191" t="s">
        <v>555</v>
      </c>
      <c r="E159" s="195" t="s">
        <v>109</v>
      </c>
      <c r="F159" s="195" t="s">
        <v>883</v>
      </c>
      <c r="G159" s="303">
        <f>62-811-500-8530</f>
        <v>-9779</v>
      </c>
    </row>
    <row r="160" spans="2:7" x14ac:dyDescent="0.25">
      <c r="B160" s="199" t="s">
        <v>884</v>
      </c>
      <c r="C160" s="191" t="s">
        <v>185</v>
      </c>
      <c r="D160" s="190" t="s">
        <v>555</v>
      </c>
      <c r="E160" s="190" t="s">
        <v>190</v>
      </c>
      <c r="F160" s="190" t="s">
        <v>885</v>
      </c>
      <c r="G160" s="298">
        <v>82237138906</v>
      </c>
    </row>
    <row r="161" spans="2:7" x14ac:dyDescent="0.25">
      <c r="B161" s="221" t="s">
        <v>886</v>
      </c>
      <c r="C161" s="191" t="s">
        <v>96</v>
      </c>
      <c r="D161" s="191" t="s">
        <v>571</v>
      </c>
      <c r="E161" s="195" t="s">
        <v>218</v>
      </c>
      <c r="F161" s="195" t="s">
        <v>887</v>
      </c>
      <c r="G161" s="303">
        <f>62-858-6700-728</f>
        <v>-8224</v>
      </c>
    </row>
    <row r="162" spans="2:7" x14ac:dyDescent="0.25">
      <c r="B162" s="199" t="s">
        <v>888</v>
      </c>
      <c r="C162" s="191" t="s">
        <v>138</v>
      </c>
      <c r="D162" s="191" t="s">
        <v>558</v>
      </c>
      <c r="E162" s="5" t="s">
        <v>298</v>
      </c>
      <c r="F162" s="200" t="s">
        <v>889</v>
      </c>
      <c r="G162" s="255">
        <v>628115414992</v>
      </c>
    </row>
    <row r="163" spans="2:7" x14ac:dyDescent="0.25">
      <c r="B163" s="221" t="s">
        <v>890</v>
      </c>
      <c r="C163" s="191" t="s">
        <v>524</v>
      </c>
      <c r="D163" s="190" t="s">
        <v>607</v>
      </c>
      <c r="E163" s="191" t="s">
        <v>260</v>
      </c>
      <c r="F163" s="202" t="s">
        <v>891</v>
      </c>
      <c r="G163" s="303"/>
    </row>
    <row r="164" spans="2:7" x14ac:dyDescent="0.25">
      <c r="B164" s="221" t="s">
        <v>892</v>
      </c>
      <c r="C164" s="191" t="s">
        <v>94</v>
      </c>
      <c r="D164" s="191" t="s">
        <v>555</v>
      </c>
      <c r="E164" s="195" t="s">
        <v>109</v>
      </c>
      <c r="F164" s="195" t="s">
        <v>893</v>
      </c>
      <c r="G164" s="303">
        <f>62-811-5810-71</f>
        <v>-6630</v>
      </c>
    </row>
    <row r="165" spans="2:7" x14ac:dyDescent="0.25">
      <c r="B165" s="221" t="s">
        <v>894</v>
      </c>
      <c r="C165" s="191" t="s">
        <v>181</v>
      </c>
      <c r="D165" s="191" t="s">
        <v>577</v>
      </c>
      <c r="E165" s="191" t="s">
        <v>253</v>
      </c>
      <c r="F165" s="191" t="s">
        <v>895</v>
      </c>
      <c r="G165" s="303">
        <v>8112955833</v>
      </c>
    </row>
    <row r="166" spans="2:7" x14ac:dyDescent="0.25">
      <c r="B166" s="221" t="s">
        <v>896</v>
      </c>
      <c r="C166" s="191" t="s">
        <v>138</v>
      </c>
      <c r="D166" s="190" t="s">
        <v>49</v>
      </c>
      <c r="E166" s="217" t="s">
        <v>343</v>
      </c>
      <c r="F166" s="268" t="s">
        <v>897</v>
      </c>
      <c r="G166" s="311">
        <v>8115866900</v>
      </c>
    </row>
    <row r="167" spans="2:7" x14ac:dyDescent="0.25">
      <c r="B167" s="273" t="s">
        <v>898</v>
      </c>
      <c r="C167" s="190" t="s">
        <v>899</v>
      </c>
      <c r="D167" s="236" t="s">
        <v>555</v>
      </c>
      <c r="E167" s="236" t="s">
        <v>144</v>
      </c>
      <c r="F167" s="236" t="s">
        <v>900</v>
      </c>
      <c r="G167" s="323"/>
    </row>
    <row r="168" spans="2:7" x14ac:dyDescent="0.25">
      <c r="B168" s="221" t="s">
        <v>901</v>
      </c>
      <c r="C168" s="191" t="s">
        <v>183</v>
      </c>
      <c r="D168" s="190" t="s">
        <v>49</v>
      </c>
      <c r="E168" s="191" t="s">
        <v>352</v>
      </c>
      <c r="F168" s="208" t="s">
        <v>902</v>
      </c>
      <c r="G168" s="320">
        <v>81293449616</v>
      </c>
    </row>
    <row r="169" spans="2:7" x14ac:dyDescent="0.25">
      <c r="B169" s="199" t="s">
        <v>903</v>
      </c>
      <c r="C169" s="191" t="s">
        <v>140</v>
      </c>
      <c r="D169" s="191" t="s">
        <v>555</v>
      </c>
      <c r="E169" s="5" t="s">
        <v>106</v>
      </c>
      <c r="F169" s="200" t="s">
        <v>904</v>
      </c>
      <c r="G169" s="302">
        <v>6282255200092</v>
      </c>
    </row>
    <row r="170" spans="2:7" x14ac:dyDescent="0.25">
      <c r="B170" s="242" t="s">
        <v>905</v>
      </c>
      <c r="C170" s="190" t="s">
        <v>183</v>
      </c>
      <c r="D170" s="190" t="s">
        <v>558</v>
      </c>
      <c r="E170" s="190" t="s">
        <v>315</v>
      </c>
      <c r="F170" s="192" t="s">
        <v>906</v>
      </c>
      <c r="G170" s="320">
        <v>82255601688</v>
      </c>
    </row>
    <row r="171" spans="2:7" x14ac:dyDescent="0.25">
      <c r="B171" s="199" t="s">
        <v>907</v>
      </c>
      <c r="C171" s="191" t="s">
        <v>125</v>
      </c>
      <c r="D171" s="191" t="s">
        <v>555</v>
      </c>
      <c r="E171" s="5" t="s">
        <v>106</v>
      </c>
      <c r="F171" s="207" t="s">
        <v>908</v>
      </c>
      <c r="G171" s="255">
        <v>6282352366633</v>
      </c>
    </row>
    <row r="172" spans="2:7" x14ac:dyDescent="0.25">
      <c r="B172" s="266" t="s">
        <v>909</v>
      </c>
      <c r="C172" s="225" t="s">
        <v>464</v>
      </c>
      <c r="D172" s="191" t="s">
        <v>577</v>
      </c>
      <c r="E172" s="274" t="s">
        <v>226</v>
      </c>
      <c r="F172" s="208" t="s">
        <v>910</v>
      </c>
      <c r="G172" s="311">
        <v>628125413108</v>
      </c>
    </row>
    <row r="173" spans="2:7" x14ac:dyDescent="0.25">
      <c r="B173" s="212" t="s">
        <v>911</v>
      </c>
      <c r="C173" s="191" t="s">
        <v>82</v>
      </c>
      <c r="D173" s="217" t="s">
        <v>880</v>
      </c>
      <c r="E173" s="191" t="s">
        <v>281</v>
      </c>
      <c r="F173" s="202" t="s">
        <v>912</v>
      </c>
      <c r="G173" s="254" t="s">
        <v>913</v>
      </c>
    </row>
    <row r="174" spans="2:7" x14ac:dyDescent="0.25">
      <c r="B174" s="273" t="s">
        <v>914</v>
      </c>
      <c r="C174" s="190" t="s">
        <v>145</v>
      </c>
      <c r="D174" s="236" t="s">
        <v>555</v>
      </c>
      <c r="E174" s="236" t="s">
        <v>144</v>
      </c>
      <c r="F174" s="236" t="s">
        <v>915</v>
      </c>
      <c r="G174" s="323"/>
    </row>
    <row r="175" spans="2:7" x14ac:dyDescent="0.25">
      <c r="B175" s="229" t="s">
        <v>916</v>
      </c>
      <c r="C175" s="191" t="s">
        <v>154</v>
      </c>
      <c r="D175" s="191" t="s">
        <v>842</v>
      </c>
      <c r="E175" s="191" t="s">
        <v>219</v>
      </c>
      <c r="F175" s="208" t="s">
        <v>917</v>
      </c>
      <c r="G175" s="309">
        <v>8113545716</v>
      </c>
    </row>
    <row r="176" spans="2:7" x14ac:dyDescent="0.25">
      <c r="B176" s="214" t="s">
        <v>918</v>
      </c>
      <c r="C176" s="191" t="s">
        <v>118</v>
      </c>
      <c r="D176" s="196" t="s">
        <v>558</v>
      </c>
      <c r="E176" s="197" t="s">
        <v>287</v>
      </c>
      <c r="F176" s="198" t="s">
        <v>919</v>
      </c>
      <c r="G176" s="299">
        <v>8117837989</v>
      </c>
    </row>
    <row r="177" spans="2:7" x14ac:dyDescent="0.25">
      <c r="B177" s="199" t="s">
        <v>920</v>
      </c>
      <c r="C177" s="191" t="s">
        <v>137</v>
      </c>
      <c r="D177" s="191" t="s">
        <v>555</v>
      </c>
      <c r="E177" s="5" t="s">
        <v>78</v>
      </c>
      <c r="F177" s="200" t="s">
        <v>921</v>
      </c>
      <c r="G177" s="255">
        <v>628125508232</v>
      </c>
    </row>
    <row r="178" spans="2:7" x14ac:dyDescent="0.25">
      <c r="B178" s="199" t="s">
        <v>922</v>
      </c>
      <c r="C178" s="190" t="s">
        <v>183</v>
      </c>
      <c r="D178" s="190" t="s">
        <v>555</v>
      </c>
      <c r="E178" s="190" t="s">
        <v>111</v>
      </c>
      <c r="F178" s="243" t="s">
        <v>923</v>
      </c>
      <c r="G178" s="320">
        <v>85736099228</v>
      </c>
    </row>
    <row r="179" spans="2:7" x14ac:dyDescent="0.25">
      <c r="B179" s="221" t="s">
        <v>924</v>
      </c>
      <c r="C179" s="191" t="s">
        <v>89</v>
      </c>
      <c r="D179" s="191" t="s">
        <v>555</v>
      </c>
      <c r="E179" s="195" t="s">
        <v>98</v>
      </c>
      <c r="F179" s="195" t="s">
        <v>925</v>
      </c>
      <c r="G179" s="303">
        <f>62-813-5123-5075</f>
        <v>-10949</v>
      </c>
    </row>
    <row r="180" spans="2:7" x14ac:dyDescent="0.25">
      <c r="B180" s="273" t="s">
        <v>926</v>
      </c>
      <c r="C180" s="191" t="s">
        <v>145</v>
      </c>
      <c r="D180" s="236" t="s">
        <v>555</v>
      </c>
      <c r="E180" s="196" t="s">
        <v>144</v>
      </c>
      <c r="F180" s="236" t="s">
        <v>927</v>
      </c>
      <c r="G180" s="323"/>
    </row>
    <row r="181" spans="2:7" x14ac:dyDescent="0.25">
      <c r="B181" s="221" t="s">
        <v>928</v>
      </c>
      <c r="C181" s="191" t="s">
        <v>181</v>
      </c>
      <c r="D181" s="191" t="s">
        <v>49</v>
      </c>
      <c r="E181" s="191" t="s">
        <v>340</v>
      </c>
      <c r="F181" s="191" t="s">
        <v>929</v>
      </c>
      <c r="G181" s="303">
        <v>81343689000</v>
      </c>
    </row>
    <row r="182" spans="2:7" x14ac:dyDescent="0.25">
      <c r="B182" s="199" t="s">
        <v>930</v>
      </c>
      <c r="C182" s="191" t="s">
        <v>185</v>
      </c>
      <c r="D182" s="190" t="s">
        <v>555</v>
      </c>
      <c r="E182" s="190" t="s">
        <v>77</v>
      </c>
      <c r="F182" s="190" t="s">
        <v>931</v>
      </c>
      <c r="G182" s="298">
        <v>8123773037</v>
      </c>
    </row>
    <row r="183" spans="2:7" x14ac:dyDescent="0.25">
      <c r="B183" s="199" t="s">
        <v>932</v>
      </c>
      <c r="C183" s="191" t="s">
        <v>185</v>
      </c>
      <c r="D183" s="190" t="s">
        <v>49</v>
      </c>
      <c r="E183" s="190" t="s">
        <v>364</v>
      </c>
      <c r="F183" s="190" t="s">
        <v>933</v>
      </c>
      <c r="G183" s="320">
        <v>8112412223</v>
      </c>
    </row>
    <row r="184" spans="2:7" x14ac:dyDescent="0.25">
      <c r="B184" s="221" t="s">
        <v>934</v>
      </c>
      <c r="C184" s="191" t="s">
        <v>96</v>
      </c>
      <c r="D184" s="191" t="s">
        <v>555</v>
      </c>
      <c r="E184" s="195" t="s">
        <v>78</v>
      </c>
      <c r="F184" s="195" t="s">
        <v>935</v>
      </c>
      <c r="G184" s="303">
        <f>62-812-550-7462</f>
        <v>-8762</v>
      </c>
    </row>
    <row r="185" spans="2:7" x14ac:dyDescent="0.25">
      <c r="B185" s="199" t="s">
        <v>936</v>
      </c>
      <c r="C185" s="191" t="s">
        <v>139</v>
      </c>
      <c r="D185" s="191" t="s">
        <v>555</v>
      </c>
      <c r="E185" s="5" t="s">
        <v>98</v>
      </c>
      <c r="F185" s="200" t="s">
        <v>937</v>
      </c>
      <c r="G185" s="302">
        <v>6281227484500</v>
      </c>
    </row>
    <row r="186" spans="2:7" x14ac:dyDescent="0.25">
      <c r="B186" s="221" t="s">
        <v>938</v>
      </c>
      <c r="C186" s="191" t="s">
        <v>524</v>
      </c>
      <c r="D186" s="191" t="s">
        <v>796</v>
      </c>
      <c r="E186" s="191" t="s">
        <v>324</v>
      </c>
      <c r="F186" s="202" t="s">
        <v>939</v>
      </c>
      <c r="G186" s="303" t="s">
        <v>940</v>
      </c>
    </row>
    <row r="187" spans="2:7" x14ac:dyDescent="0.25">
      <c r="B187" s="221" t="s">
        <v>941</v>
      </c>
      <c r="C187" s="191" t="s">
        <v>158</v>
      </c>
      <c r="D187" s="191" t="s">
        <v>577</v>
      </c>
      <c r="E187" s="195" t="s">
        <v>201</v>
      </c>
      <c r="F187" s="195" t="s">
        <v>942</v>
      </c>
      <c r="G187" s="303">
        <v>8119919682</v>
      </c>
    </row>
    <row r="188" spans="2:7" x14ac:dyDescent="0.25">
      <c r="B188" s="199" t="s">
        <v>943</v>
      </c>
      <c r="C188" s="190" t="s">
        <v>175</v>
      </c>
      <c r="D188" s="190" t="s">
        <v>558</v>
      </c>
      <c r="E188" s="190" t="s">
        <v>273</v>
      </c>
      <c r="F188" s="192" t="s">
        <v>944</v>
      </c>
      <c r="G188" s="298"/>
    </row>
    <row r="189" spans="2:7" x14ac:dyDescent="0.25">
      <c r="B189" s="214" t="s">
        <v>945</v>
      </c>
      <c r="C189" s="191" t="s">
        <v>88</v>
      </c>
      <c r="D189" s="196" t="s">
        <v>558</v>
      </c>
      <c r="E189" s="197" t="s">
        <v>271</v>
      </c>
      <c r="F189" s="198" t="s">
        <v>946</v>
      </c>
      <c r="G189" s="299">
        <v>81363545803</v>
      </c>
    </row>
    <row r="190" spans="2:7" ht="15.75" thickBot="1" x14ac:dyDescent="0.3">
      <c r="B190" s="221" t="s">
        <v>947</v>
      </c>
      <c r="C190" s="191" t="s">
        <v>89</v>
      </c>
      <c r="D190" s="191" t="s">
        <v>555</v>
      </c>
      <c r="E190" s="195" t="s">
        <v>61</v>
      </c>
      <c r="F190" s="258" t="s">
        <v>948</v>
      </c>
      <c r="G190" s="303">
        <f>62-812-155-6596</f>
        <v>-7501</v>
      </c>
    </row>
    <row r="191" spans="2:7" ht="15.75" thickBot="1" x14ac:dyDescent="0.3">
      <c r="B191" s="273" t="s">
        <v>949</v>
      </c>
      <c r="C191" s="191" t="s">
        <v>145</v>
      </c>
      <c r="D191" s="191" t="s">
        <v>558</v>
      </c>
      <c r="E191" s="236" t="s">
        <v>149</v>
      </c>
      <c r="F191" s="236" t="s">
        <v>950</v>
      </c>
      <c r="G191" s="323"/>
    </row>
    <row r="192" spans="2:7" ht="15.75" thickBot="1" x14ac:dyDescent="0.3">
      <c r="B192" s="275" t="s">
        <v>951</v>
      </c>
      <c r="C192" s="225" t="s">
        <v>182</v>
      </c>
      <c r="D192" s="191" t="s">
        <v>555</v>
      </c>
      <c r="E192" s="276" t="s">
        <v>79</v>
      </c>
      <c r="F192" s="277" t="s">
        <v>952</v>
      </c>
      <c r="G192" s="324">
        <v>81350721759</v>
      </c>
    </row>
    <row r="193" spans="2:7" x14ac:dyDescent="0.25">
      <c r="B193" s="221" t="s">
        <v>953</v>
      </c>
      <c r="C193" s="191" t="s">
        <v>108</v>
      </c>
      <c r="D193" s="191" t="s">
        <v>577</v>
      </c>
      <c r="E193" s="195" t="s">
        <v>209</v>
      </c>
      <c r="F193" s="195" t="s">
        <v>954</v>
      </c>
      <c r="G193" s="303">
        <f>62-857-8733-4651</f>
        <v>-14179</v>
      </c>
    </row>
    <row r="194" spans="2:7" x14ac:dyDescent="0.25">
      <c r="B194" s="199" t="s">
        <v>955</v>
      </c>
      <c r="C194" s="191" t="s">
        <v>185</v>
      </c>
      <c r="D194" s="190" t="s">
        <v>555</v>
      </c>
      <c r="E194" s="190" t="s">
        <v>77</v>
      </c>
      <c r="F194" s="190" t="s">
        <v>956</v>
      </c>
      <c r="G194" s="298">
        <v>8113943654</v>
      </c>
    </row>
    <row r="195" spans="2:7" x14ac:dyDescent="0.25">
      <c r="B195" s="201" t="s">
        <v>957</v>
      </c>
      <c r="C195" s="191" t="s">
        <v>56</v>
      </c>
      <c r="D195" s="191" t="s">
        <v>577</v>
      </c>
      <c r="E195" s="191" t="s">
        <v>192</v>
      </c>
      <c r="F195" s="278" t="s">
        <v>958</v>
      </c>
      <c r="G195" s="313" t="s">
        <v>959</v>
      </c>
    </row>
    <row r="196" spans="2:7" x14ac:dyDescent="0.25">
      <c r="B196" s="201" t="s">
        <v>960</v>
      </c>
      <c r="C196" s="191" t="s">
        <v>74</v>
      </c>
      <c r="D196" s="191" t="s">
        <v>555</v>
      </c>
      <c r="E196" s="191" t="s">
        <v>76</v>
      </c>
      <c r="F196" s="202" t="s">
        <v>961</v>
      </c>
      <c r="G196" s="313" t="s">
        <v>962</v>
      </c>
    </row>
    <row r="197" spans="2:7" x14ac:dyDescent="0.25">
      <c r="B197" s="201" t="s">
        <v>963</v>
      </c>
      <c r="C197" s="191" t="s">
        <v>56</v>
      </c>
      <c r="D197" s="191" t="s">
        <v>555</v>
      </c>
      <c r="E197" s="191" t="s">
        <v>69</v>
      </c>
      <c r="F197" s="278" t="s">
        <v>964</v>
      </c>
      <c r="G197" s="313" t="s">
        <v>965</v>
      </c>
    </row>
    <row r="198" spans="2:7" x14ac:dyDescent="0.25">
      <c r="B198" s="199" t="s">
        <v>966</v>
      </c>
      <c r="C198" s="190" t="s">
        <v>96</v>
      </c>
      <c r="D198" s="190" t="s">
        <v>555</v>
      </c>
      <c r="E198" s="193" t="s">
        <v>75</v>
      </c>
      <c r="F198" s="193" t="s">
        <v>967</v>
      </c>
      <c r="G198" s="298">
        <f>62-811-543-2412</f>
        <v>-3704</v>
      </c>
    </row>
    <row r="199" spans="2:7" x14ac:dyDescent="0.25">
      <c r="B199" s="201" t="s">
        <v>968</v>
      </c>
      <c r="C199" s="191" t="s">
        <v>74</v>
      </c>
      <c r="D199" s="191" t="s">
        <v>555</v>
      </c>
      <c r="E199" s="191" t="s">
        <v>77</v>
      </c>
      <c r="F199" s="202" t="s">
        <v>969</v>
      </c>
      <c r="G199" s="313" t="s">
        <v>970</v>
      </c>
    </row>
    <row r="200" spans="2:7" x14ac:dyDescent="0.25">
      <c r="B200" s="201" t="s">
        <v>971</v>
      </c>
      <c r="C200" s="191" t="s">
        <v>74</v>
      </c>
      <c r="D200" s="191" t="s">
        <v>555</v>
      </c>
      <c r="E200" s="191" t="s">
        <v>78</v>
      </c>
      <c r="F200" s="202" t="s">
        <v>972</v>
      </c>
      <c r="G200" s="313" t="s">
        <v>973</v>
      </c>
    </row>
    <row r="201" spans="2:7" x14ac:dyDescent="0.25">
      <c r="B201" s="201" t="s">
        <v>974</v>
      </c>
      <c r="C201" s="191" t="s">
        <v>68</v>
      </c>
      <c r="D201" s="191" t="s">
        <v>555</v>
      </c>
      <c r="E201" s="191" t="s">
        <v>79</v>
      </c>
      <c r="F201" s="202" t="s">
        <v>975</v>
      </c>
      <c r="G201" s="313" t="s">
        <v>976</v>
      </c>
    </row>
    <row r="202" spans="2:7" x14ac:dyDescent="0.25">
      <c r="B202" s="273" t="s">
        <v>977</v>
      </c>
      <c r="C202" s="190" t="s">
        <v>145</v>
      </c>
      <c r="D202" s="236" t="s">
        <v>555</v>
      </c>
      <c r="E202" s="236" t="s">
        <v>73</v>
      </c>
      <c r="F202" s="236" t="s">
        <v>978</v>
      </c>
      <c r="G202" s="323"/>
    </row>
    <row r="203" spans="2:7" x14ac:dyDescent="0.25">
      <c r="B203" s="221" t="s">
        <v>979</v>
      </c>
      <c r="C203" s="191" t="s">
        <v>163</v>
      </c>
      <c r="D203" s="191" t="s">
        <v>558</v>
      </c>
      <c r="E203" s="191" t="s">
        <v>273</v>
      </c>
      <c r="F203" s="202" t="s">
        <v>980</v>
      </c>
      <c r="G203" s="303"/>
    </row>
    <row r="204" spans="2:7" x14ac:dyDescent="0.25">
      <c r="B204" s="201" t="s">
        <v>981</v>
      </c>
      <c r="C204" s="191" t="s">
        <v>74</v>
      </c>
      <c r="D204" s="191" t="s">
        <v>555</v>
      </c>
      <c r="E204" s="191" t="s">
        <v>75</v>
      </c>
      <c r="F204" s="202" t="s">
        <v>982</v>
      </c>
      <c r="G204" s="313" t="s">
        <v>983</v>
      </c>
    </row>
    <row r="205" spans="2:7" x14ac:dyDescent="0.25">
      <c r="B205" s="201" t="s">
        <v>984</v>
      </c>
      <c r="C205" s="191" t="s">
        <v>74</v>
      </c>
      <c r="D205" s="191" t="s">
        <v>571</v>
      </c>
      <c r="E205" s="191" t="s">
        <v>471</v>
      </c>
      <c r="F205" s="202" t="s">
        <v>985</v>
      </c>
      <c r="G205" s="313" t="s">
        <v>986</v>
      </c>
    </row>
    <row r="206" spans="2:7" x14ac:dyDescent="0.25">
      <c r="B206" s="221" t="s">
        <v>987</v>
      </c>
      <c r="C206" s="191" t="s">
        <v>524</v>
      </c>
      <c r="D206" s="191" t="s">
        <v>796</v>
      </c>
      <c r="E206" s="191" t="s">
        <v>313</v>
      </c>
      <c r="F206" s="202" t="s">
        <v>988</v>
      </c>
      <c r="G206" s="303" t="s">
        <v>989</v>
      </c>
    </row>
    <row r="207" spans="2:7" x14ac:dyDescent="0.25">
      <c r="B207" s="199" t="s">
        <v>990</v>
      </c>
      <c r="C207" s="191" t="s">
        <v>185</v>
      </c>
      <c r="D207" s="190" t="s">
        <v>555</v>
      </c>
      <c r="E207" s="190" t="s">
        <v>78</v>
      </c>
      <c r="F207" s="190" t="s">
        <v>991</v>
      </c>
      <c r="G207" s="298">
        <v>8113943862</v>
      </c>
    </row>
    <row r="208" spans="2:7" x14ac:dyDescent="0.25">
      <c r="B208" s="199" t="s">
        <v>992</v>
      </c>
      <c r="C208" s="191" t="s">
        <v>131</v>
      </c>
      <c r="D208" s="190" t="s">
        <v>555</v>
      </c>
      <c r="E208" s="218" t="s">
        <v>75</v>
      </c>
      <c r="F208" s="200" t="s">
        <v>993</v>
      </c>
      <c r="G208" s="302">
        <v>628115933287</v>
      </c>
    </row>
    <row r="209" spans="2:7" x14ac:dyDescent="0.25">
      <c r="B209" s="199" t="s">
        <v>994</v>
      </c>
      <c r="C209" s="191" t="s">
        <v>138</v>
      </c>
      <c r="D209" s="191" t="s">
        <v>555</v>
      </c>
      <c r="E209" s="5" t="s">
        <v>78</v>
      </c>
      <c r="F209" s="200" t="s">
        <v>995</v>
      </c>
      <c r="G209" s="302">
        <v>628115451406</v>
      </c>
    </row>
    <row r="210" spans="2:7" x14ac:dyDescent="0.25">
      <c r="B210" s="212" t="s">
        <v>996</v>
      </c>
      <c r="C210" s="191" t="s">
        <v>524</v>
      </c>
      <c r="D210" s="191" t="s">
        <v>558</v>
      </c>
      <c r="E210" s="191" t="s">
        <v>322</v>
      </c>
      <c r="F210" s="202" t="s">
        <v>997</v>
      </c>
      <c r="G210" s="303" t="s">
        <v>998</v>
      </c>
    </row>
    <row r="211" spans="2:7" x14ac:dyDescent="0.25">
      <c r="B211" s="242" t="s">
        <v>999</v>
      </c>
      <c r="C211" s="190" t="s">
        <v>183</v>
      </c>
      <c r="D211" s="190" t="s">
        <v>555</v>
      </c>
      <c r="E211" s="190" t="s">
        <v>59</v>
      </c>
      <c r="F211" s="192" t="s">
        <v>1000</v>
      </c>
      <c r="G211" s="325">
        <v>81255472960</v>
      </c>
    </row>
    <row r="212" spans="2:7" x14ac:dyDescent="0.25">
      <c r="B212" s="212" t="s">
        <v>1001</v>
      </c>
      <c r="C212" s="191" t="s">
        <v>154</v>
      </c>
      <c r="D212" s="191" t="s">
        <v>579</v>
      </c>
      <c r="E212" s="191" t="s">
        <v>305</v>
      </c>
      <c r="F212" s="202" t="s">
        <v>1002</v>
      </c>
      <c r="G212" s="309">
        <v>8125538440</v>
      </c>
    </row>
    <row r="213" spans="2:7" x14ac:dyDescent="0.25">
      <c r="B213" s="221" t="s">
        <v>1003</v>
      </c>
      <c r="C213" s="225" t="s">
        <v>181</v>
      </c>
      <c r="D213" s="191" t="s">
        <v>555</v>
      </c>
      <c r="E213" s="191" t="s">
        <v>180</v>
      </c>
      <c r="F213" s="191" t="s">
        <v>1004</v>
      </c>
      <c r="G213" s="303">
        <v>8125883392</v>
      </c>
    </row>
    <row r="214" spans="2:7" x14ac:dyDescent="0.25">
      <c r="B214" s="199" t="s">
        <v>1005</v>
      </c>
      <c r="C214" s="191" t="s">
        <v>524</v>
      </c>
      <c r="D214" s="191" t="s">
        <v>553</v>
      </c>
      <c r="E214" s="190" t="s">
        <v>326</v>
      </c>
      <c r="F214" s="192" t="s">
        <v>1006</v>
      </c>
      <c r="G214" s="298" t="s">
        <v>1007</v>
      </c>
    </row>
    <row r="215" spans="2:7" x14ac:dyDescent="0.25">
      <c r="B215" s="201" t="s">
        <v>1008</v>
      </c>
      <c r="C215" s="191" t="s">
        <v>65</v>
      </c>
      <c r="D215" s="191" t="s">
        <v>555</v>
      </c>
      <c r="E215" s="191" t="s">
        <v>77</v>
      </c>
      <c r="F215" s="202" t="s">
        <v>1009</v>
      </c>
      <c r="G215" s="313">
        <v>5468078</v>
      </c>
    </row>
    <row r="216" spans="2:7" x14ac:dyDescent="0.25">
      <c r="B216" s="221" t="s">
        <v>1010</v>
      </c>
      <c r="C216" s="191" t="s">
        <v>168</v>
      </c>
      <c r="D216" s="191" t="s">
        <v>49</v>
      </c>
      <c r="E216" s="191" t="s">
        <v>356</v>
      </c>
      <c r="F216" s="202" t="s">
        <v>1011</v>
      </c>
      <c r="G216" s="303">
        <v>81294293435</v>
      </c>
    </row>
    <row r="217" spans="2:7" x14ac:dyDescent="0.25">
      <c r="B217" s="201" t="s">
        <v>1012</v>
      </c>
      <c r="C217" s="191" t="s">
        <v>74</v>
      </c>
      <c r="D217" s="191" t="s">
        <v>555</v>
      </c>
      <c r="E217" s="191" t="s">
        <v>77</v>
      </c>
      <c r="F217" s="202" t="s">
        <v>1013</v>
      </c>
      <c r="G217" s="313" t="s">
        <v>1014</v>
      </c>
    </row>
    <row r="218" spans="2:7" x14ac:dyDescent="0.25">
      <c r="B218" s="221" t="s">
        <v>1015</v>
      </c>
      <c r="C218" s="191" t="s">
        <v>94</v>
      </c>
      <c r="D218" s="191" t="s">
        <v>555</v>
      </c>
      <c r="E218" s="195" t="s">
        <v>107</v>
      </c>
      <c r="F218" s="195" t="s">
        <v>1016</v>
      </c>
      <c r="G218" s="303">
        <f>62-812-510-6002</f>
        <v>-7262</v>
      </c>
    </row>
    <row r="219" spans="2:7" x14ac:dyDescent="0.25">
      <c r="B219" s="214" t="s">
        <v>1017</v>
      </c>
      <c r="C219" s="191" t="s">
        <v>88</v>
      </c>
      <c r="D219" s="196" t="s">
        <v>558</v>
      </c>
      <c r="E219" s="197" t="s">
        <v>286</v>
      </c>
      <c r="F219" s="198" t="s">
        <v>1018</v>
      </c>
      <c r="G219" s="299">
        <v>8127846590</v>
      </c>
    </row>
    <row r="220" spans="2:7" x14ac:dyDescent="0.25">
      <c r="B220" s="199" t="s">
        <v>1019</v>
      </c>
      <c r="C220" s="191" t="s">
        <v>185</v>
      </c>
      <c r="D220" s="190" t="s">
        <v>555</v>
      </c>
      <c r="E220" s="190" t="s">
        <v>184</v>
      </c>
      <c r="F220" s="190" t="s">
        <v>1020</v>
      </c>
      <c r="G220" s="298">
        <v>8121009940</v>
      </c>
    </row>
    <row r="221" spans="2:7" x14ac:dyDescent="0.25">
      <c r="B221" s="212" t="s">
        <v>1021</v>
      </c>
      <c r="C221" s="191" t="s">
        <v>524</v>
      </c>
      <c r="D221" s="191" t="s">
        <v>558</v>
      </c>
      <c r="E221" s="191" t="s">
        <v>320</v>
      </c>
      <c r="F221" s="202" t="s">
        <v>1022</v>
      </c>
      <c r="G221" s="303" t="s">
        <v>1023</v>
      </c>
    </row>
    <row r="222" spans="2:7" x14ac:dyDescent="0.25">
      <c r="B222" s="199" t="s">
        <v>1024</v>
      </c>
      <c r="C222" s="190" t="s">
        <v>168</v>
      </c>
      <c r="D222" s="190" t="s">
        <v>555</v>
      </c>
      <c r="E222" s="190" t="s">
        <v>167</v>
      </c>
      <c r="F222" s="190" t="s">
        <v>1025</v>
      </c>
      <c r="G222" s="298">
        <v>8124836685</v>
      </c>
    </row>
    <row r="223" spans="2:7" x14ac:dyDescent="0.25">
      <c r="B223" s="256" t="s">
        <v>1026</v>
      </c>
      <c r="C223" s="190" t="s">
        <v>56</v>
      </c>
      <c r="D223" s="190" t="s">
        <v>571</v>
      </c>
      <c r="E223" s="190" t="s">
        <v>194</v>
      </c>
      <c r="F223" s="192" t="s">
        <v>1027</v>
      </c>
      <c r="G223" s="318" t="s">
        <v>1028</v>
      </c>
    </row>
    <row r="224" spans="2:7" x14ac:dyDescent="0.25">
      <c r="B224" s="201" t="s">
        <v>1029</v>
      </c>
      <c r="C224" s="191" t="s">
        <v>65</v>
      </c>
      <c r="D224" s="191" t="s">
        <v>558</v>
      </c>
      <c r="E224" s="191" t="s">
        <v>271</v>
      </c>
      <c r="F224" s="202" t="s">
        <v>1030</v>
      </c>
      <c r="G224" s="313" t="s">
        <v>1031</v>
      </c>
    </row>
    <row r="225" spans="2:7" x14ac:dyDescent="0.25">
      <c r="B225" s="221" t="s">
        <v>1032</v>
      </c>
      <c r="C225" s="191" t="s">
        <v>163</v>
      </c>
      <c r="D225" s="191" t="s">
        <v>577</v>
      </c>
      <c r="E225" s="191" t="s">
        <v>246</v>
      </c>
      <c r="F225" s="208" t="s">
        <v>1033</v>
      </c>
      <c r="G225" s="303"/>
    </row>
    <row r="226" spans="2:7" x14ac:dyDescent="0.25">
      <c r="B226" s="221" t="s">
        <v>1034</v>
      </c>
      <c r="C226" s="191" t="s">
        <v>158</v>
      </c>
      <c r="D226" s="191" t="s">
        <v>555</v>
      </c>
      <c r="E226" s="195" t="s">
        <v>160</v>
      </c>
      <c r="F226" s="195" t="s">
        <v>1035</v>
      </c>
      <c r="G226" s="303" t="s">
        <v>1036</v>
      </c>
    </row>
    <row r="227" spans="2:7" x14ac:dyDescent="0.25">
      <c r="B227" s="199" t="s">
        <v>1037</v>
      </c>
      <c r="C227" s="191" t="s">
        <v>125</v>
      </c>
      <c r="D227" s="191" t="s">
        <v>571</v>
      </c>
      <c r="E227" s="279" t="s">
        <v>236</v>
      </c>
      <c r="F227" s="200" t="s">
        <v>1038</v>
      </c>
      <c r="G227" s="302">
        <v>628115453476</v>
      </c>
    </row>
    <row r="228" spans="2:7" x14ac:dyDescent="0.25">
      <c r="B228" s="201" t="s">
        <v>1039</v>
      </c>
      <c r="C228" s="191" t="s">
        <v>65</v>
      </c>
      <c r="D228" s="191" t="s">
        <v>558</v>
      </c>
      <c r="E228" s="191" t="s">
        <v>273</v>
      </c>
      <c r="F228" s="202" t="s">
        <v>1040</v>
      </c>
      <c r="G228" s="313" t="s">
        <v>1041</v>
      </c>
    </row>
    <row r="229" spans="2:7" x14ac:dyDescent="0.25">
      <c r="B229" s="221" t="s">
        <v>1042</v>
      </c>
      <c r="C229" s="191" t="s">
        <v>181</v>
      </c>
      <c r="D229" s="191" t="s">
        <v>571</v>
      </c>
      <c r="E229" s="191" t="s">
        <v>256</v>
      </c>
      <c r="F229" s="280" t="s">
        <v>1043</v>
      </c>
      <c r="G229" s="326">
        <v>85355400283</v>
      </c>
    </row>
    <row r="230" spans="2:7" ht="15.75" thickBot="1" x14ac:dyDescent="0.3">
      <c r="B230" s="199" t="s">
        <v>1044</v>
      </c>
      <c r="C230" s="191" t="s">
        <v>131</v>
      </c>
      <c r="D230" s="190" t="s">
        <v>555</v>
      </c>
      <c r="E230" s="5" t="s">
        <v>69</v>
      </c>
      <c r="F230" s="200" t="s">
        <v>1045</v>
      </c>
      <c r="G230" s="255">
        <v>6285346179296</v>
      </c>
    </row>
    <row r="231" spans="2:7" ht="15.75" thickBot="1" x14ac:dyDescent="0.3">
      <c r="B231" s="201" t="s">
        <v>1046</v>
      </c>
      <c r="C231" s="191" t="s">
        <v>202</v>
      </c>
      <c r="D231" s="281" t="s">
        <v>577</v>
      </c>
      <c r="E231" s="282" t="s">
        <v>201</v>
      </c>
      <c r="F231" s="283" t="s">
        <v>1047</v>
      </c>
      <c r="G231" s="254" t="s">
        <v>1048</v>
      </c>
    </row>
    <row r="232" spans="2:7" ht="15.75" thickBot="1" x14ac:dyDescent="0.3">
      <c r="B232" s="201" t="s">
        <v>1049</v>
      </c>
      <c r="C232" s="191" t="s">
        <v>56</v>
      </c>
      <c r="D232" s="191" t="s">
        <v>553</v>
      </c>
      <c r="E232" s="190" t="s">
        <v>277</v>
      </c>
      <c r="F232" s="257" t="s">
        <v>1050</v>
      </c>
      <c r="G232" s="309">
        <v>8114907141</v>
      </c>
    </row>
    <row r="233" spans="2:7" ht="15.75" thickBot="1" x14ac:dyDescent="0.3">
      <c r="B233" s="221" t="s">
        <v>1051</v>
      </c>
      <c r="C233" s="191" t="s">
        <v>94</v>
      </c>
      <c r="D233" s="191" t="s">
        <v>49</v>
      </c>
      <c r="E233" s="195" t="s">
        <v>339</v>
      </c>
      <c r="F233" s="284" t="s">
        <v>1052</v>
      </c>
      <c r="G233" s="303">
        <f>62-811-5453-451</f>
        <v>-6653</v>
      </c>
    </row>
    <row r="234" spans="2:7" ht="15.75" thickBot="1" x14ac:dyDescent="0.3">
      <c r="B234" s="199" t="s">
        <v>1053</v>
      </c>
      <c r="C234" s="190" t="s">
        <v>101</v>
      </c>
      <c r="D234" s="190" t="s">
        <v>571</v>
      </c>
      <c r="E234" s="193" t="s">
        <v>216</v>
      </c>
      <c r="F234" s="285" t="s">
        <v>1054</v>
      </c>
      <c r="G234" s="298">
        <f>62-811-5022-955</f>
        <v>-6726</v>
      </c>
    </row>
    <row r="235" spans="2:7" x14ac:dyDescent="0.25">
      <c r="B235" s="199" t="s">
        <v>1055</v>
      </c>
      <c r="C235" s="190" t="s">
        <v>89</v>
      </c>
      <c r="D235" s="190" t="s">
        <v>49</v>
      </c>
      <c r="E235" s="193" t="s">
        <v>343</v>
      </c>
      <c r="F235" s="243" t="s">
        <v>1056</v>
      </c>
      <c r="G235" s="298">
        <f>62-811-5902-692</f>
        <v>-7343</v>
      </c>
    </row>
    <row r="236" spans="2:7" ht="15.75" thickBot="1" x14ac:dyDescent="0.3">
      <c r="B236" s="201" t="s">
        <v>1057</v>
      </c>
      <c r="C236" s="191" t="s">
        <v>56</v>
      </c>
      <c r="D236" s="191" t="s">
        <v>558</v>
      </c>
      <c r="E236" s="191" t="s">
        <v>267</v>
      </c>
      <c r="F236" s="257" t="s">
        <v>1058</v>
      </c>
      <c r="G236" s="313" t="s">
        <v>1059</v>
      </c>
    </row>
    <row r="237" spans="2:7" x14ac:dyDescent="0.25">
      <c r="B237" s="221" t="s">
        <v>1060</v>
      </c>
      <c r="C237" s="191" t="s">
        <v>94</v>
      </c>
      <c r="D237" s="191" t="s">
        <v>555</v>
      </c>
      <c r="E237" s="195" t="s">
        <v>93</v>
      </c>
      <c r="F237" s="195" t="s">
        <v>1061</v>
      </c>
      <c r="G237" s="303">
        <f>62-811-519-7000</f>
        <v>-8268</v>
      </c>
    </row>
    <row r="238" spans="2:7" x14ac:dyDescent="0.25">
      <c r="B238" s="221" t="s">
        <v>1062</v>
      </c>
      <c r="C238" s="191" t="s">
        <v>158</v>
      </c>
      <c r="D238" s="191" t="s">
        <v>577</v>
      </c>
      <c r="E238" s="195" t="s">
        <v>246</v>
      </c>
      <c r="F238" s="195" t="s">
        <v>1063</v>
      </c>
      <c r="G238" s="303">
        <v>8118304950</v>
      </c>
    </row>
    <row r="239" spans="2:7" x14ac:dyDescent="0.25">
      <c r="B239" s="221" t="s">
        <v>1064</v>
      </c>
      <c r="C239" s="191" t="s">
        <v>181</v>
      </c>
      <c r="D239" s="191" t="s">
        <v>555</v>
      </c>
      <c r="E239" s="191" t="s">
        <v>128</v>
      </c>
      <c r="F239" s="191" t="s">
        <v>1065</v>
      </c>
      <c r="G239" s="303">
        <v>8114226517</v>
      </c>
    </row>
    <row r="240" spans="2:7" x14ac:dyDescent="0.25">
      <c r="B240" s="221" t="s">
        <v>1066</v>
      </c>
      <c r="C240" s="191" t="s">
        <v>524</v>
      </c>
      <c r="D240" s="190" t="s">
        <v>607</v>
      </c>
      <c r="E240" s="191" t="s">
        <v>261</v>
      </c>
      <c r="F240" s="202" t="s">
        <v>1067</v>
      </c>
      <c r="G240" s="303"/>
    </row>
    <row r="241" spans="2:7" x14ac:dyDescent="0.25">
      <c r="B241" s="201" t="s">
        <v>1068</v>
      </c>
      <c r="C241" s="191" t="s">
        <v>68</v>
      </c>
      <c r="D241" s="191" t="s">
        <v>555</v>
      </c>
      <c r="E241" s="191" t="s">
        <v>76</v>
      </c>
      <c r="F241" s="202" t="s">
        <v>1069</v>
      </c>
      <c r="G241" s="313" t="s">
        <v>1070</v>
      </c>
    </row>
    <row r="242" spans="2:7" x14ac:dyDescent="0.25">
      <c r="B242" s="221" t="s">
        <v>1071</v>
      </c>
      <c r="C242" s="191" t="s">
        <v>101</v>
      </c>
      <c r="D242" s="191" t="s">
        <v>555</v>
      </c>
      <c r="E242" s="195" t="s">
        <v>110</v>
      </c>
      <c r="F242" s="195" t="s">
        <v>1072</v>
      </c>
      <c r="G242" s="303">
        <f>62-813-4946-2831</f>
        <v>-8528</v>
      </c>
    </row>
    <row r="243" spans="2:7" x14ac:dyDescent="0.25">
      <c r="B243" s="221" t="s">
        <v>1073</v>
      </c>
      <c r="C243" s="191" t="s">
        <v>103</v>
      </c>
      <c r="D243" s="191" t="s">
        <v>555</v>
      </c>
      <c r="E243" s="195" t="s">
        <v>110</v>
      </c>
      <c r="F243" s="195" t="s">
        <v>1074</v>
      </c>
      <c r="G243" s="303">
        <f>62-812-5829-459</f>
        <v>-7038</v>
      </c>
    </row>
    <row r="244" spans="2:7" x14ac:dyDescent="0.25">
      <c r="B244" s="199" t="s">
        <v>1075</v>
      </c>
      <c r="C244" s="199" t="s">
        <v>265</v>
      </c>
      <c r="D244" s="190" t="s">
        <v>1076</v>
      </c>
      <c r="E244" s="190" t="s">
        <v>457</v>
      </c>
      <c r="F244" s="243" t="s">
        <v>1077</v>
      </c>
      <c r="G244" s="327" t="s">
        <v>1078</v>
      </c>
    </row>
    <row r="245" spans="2:7" x14ac:dyDescent="0.25">
      <c r="B245" s="199" t="s">
        <v>1075</v>
      </c>
      <c r="C245" s="286" t="s">
        <v>265</v>
      </c>
      <c r="D245" s="190" t="s">
        <v>1079</v>
      </c>
      <c r="E245" s="251" t="s">
        <v>457</v>
      </c>
      <c r="F245" s="208" t="s">
        <v>1077</v>
      </c>
      <c r="G245" s="327" t="s">
        <v>1078</v>
      </c>
    </row>
    <row r="246" spans="2:7" x14ac:dyDescent="0.25">
      <c r="B246" s="199" t="s">
        <v>1080</v>
      </c>
      <c r="C246" s="191" t="s">
        <v>131</v>
      </c>
      <c r="D246" s="191" t="s">
        <v>558</v>
      </c>
      <c r="E246" s="5" t="s">
        <v>294</v>
      </c>
      <c r="F246" s="200" t="s">
        <v>1081</v>
      </c>
      <c r="G246" s="255">
        <v>6282334133512</v>
      </c>
    </row>
    <row r="247" spans="2:7" x14ac:dyDescent="0.25">
      <c r="B247" s="221" t="s">
        <v>1082</v>
      </c>
      <c r="C247" s="191" t="s">
        <v>89</v>
      </c>
      <c r="D247" s="191" t="s">
        <v>579</v>
      </c>
      <c r="E247" s="191" t="s">
        <v>285</v>
      </c>
      <c r="F247" s="202" t="s">
        <v>1083</v>
      </c>
      <c r="G247" s="303">
        <f>62-811-5421-894</f>
        <v>-7064</v>
      </c>
    </row>
    <row r="248" spans="2:7" x14ac:dyDescent="0.25">
      <c r="B248" s="221" t="s">
        <v>1084</v>
      </c>
      <c r="C248" s="191" t="s">
        <v>158</v>
      </c>
      <c r="D248" s="191" t="s">
        <v>558</v>
      </c>
      <c r="E248" s="195" t="s">
        <v>194</v>
      </c>
      <c r="F248" s="195" t="s">
        <v>1085</v>
      </c>
      <c r="G248" s="303">
        <v>8111811266</v>
      </c>
    </row>
    <row r="249" spans="2:7" x14ac:dyDescent="0.25">
      <c r="B249" s="199" t="s">
        <v>1086</v>
      </c>
      <c r="C249" s="191" t="s">
        <v>185</v>
      </c>
      <c r="D249" s="190" t="s">
        <v>558</v>
      </c>
      <c r="E249" s="190" t="s">
        <v>282</v>
      </c>
      <c r="F249" s="190" t="s">
        <v>1087</v>
      </c>
      <c r="G249" s="298">
        <v>8113905458</v>
      </c>
    </row>
    <row r="250" spans="2:7" x14ac:dyDescent="0.25">
      <c r="B250" s="221" t="s">
        <v>1088</v>
      </c>
      <c r="C250" s="191" t="s">
        <v>168</v>
      </c>
      <c r="D250" s="191" t="s">
        <v>577</v>
      </c>
      <c r="E250" s="191" t="s">
        <v>219</v>
      </c>
      <c r="F250" s="208" t="s">
        <v>1089</v>
      </c>
      <c r="G250" s="303"/>
    </row>
    <row r="251" spans="2:7" x14ac:dyDescent="0.25">
      <c r="B251" s="221" t="s">
        <v>1090</v>
      </c>
      <c r="C251" s="191" t="s">
        <v>524</v>
      </c>
      <c r="D251" s="190" t="s">
        <v>245</v>
      </c>
      <c r="E251" s="191" t="s">
        <v>365</v>
      </c>
      <c r="F251" s="202" t="s">
        <v>1091</v>
      </c>
      <c r="G251" s="303"/>
    </row>
    <row r="252" spans="2:7" x14ac:dyDescent="0.25">
      <c r="B252" s="199" t="s">
        <v>1092</v>
      </c>
      <c r="C252" s="190" t="s">
        <v>138</v>
      </c>
      <c r="D252" s="190" t="s">
        <v>555</v>
      </c>
      <c r="E252" s="5" t="s">
        <v>75</v>
      </c>
      <c r="F252" s="200" t="s">
        <v>1093</v>
      </c>
      <c r="G252" s="302">
        <v>628125363694</v>
      </c>
    </row>
    <row r="253" spans="2:7" x14ac:dyDescent="0.25">
      <c r="B253" s="214" t="s">
        <v>1094</v>
      </c>
      <c r="C253" s="191" t="s">
        <v>88</v>
      </c>
      <c r="D253" s="196" t="s">
        <v>555</v>
      </c>
      <c r="E253" s="197" t="s">
        <v>59</v>
      </c>
      <c r="F253" s="198" t="s">
        <v>1095</v>
      </c>
      <c r="G253" s="299">
        <v>811728595</v>
      </c>
    </row>
    <row r="254" spans="2:7" x14ac:dyDescent="0.25">
      <c r="B254" s="199" t="s">
        <v>1096</v>
      </c>
      <c r="C254" s="190" t="s">
        <v>158</v>
      </c>
      <c r="D254" s="190" t="s">
        <v>555</v>
      </c>
      <c r="E254" s="193" t="s">
        <v>159</v>
      </c>
      <c r="F254" s="193" t="s">
        <v>1097</v>
      </c>
      <c r="G254" s="298">
        <v>8112425065</v>
      </c>
    </row>
    <row r="255" spans="2:7" x14ac:dyDescent="0.25">
      <c r="B255" s="199" t="s">
        <v>1098</v>
      </c>
      <c r="C255" s="191" t="s">
        <v>138</v>
      </c>
      <c r="D255" s="191" t="s">
        <v>555</v>
      </c>
      <c r="E255" s="5" t="s">
        <v>69</v>
      </c>
      <c r="F255" s="200" t="s">
        <v>1099</v>
      </c>
      <c r="G255" s="302">
        <v>6281347428165</v>
      </c>
    </row>
    <row r="256" spans="2:7" x14ac:dyDescent="0.25">
      <c r="B256" s="199" t="s">
        <v>1100</v>
      </c>
      <c r="C256" s="191" t="s">
        <v>130</v>
      </c>
      <c r="D256" s="191" t="s">
        <v>558</v>
      </c>
      <c r="E256" s="5" t="s">
        <v>218</v>
      </c>
      <c r="F256" s="200"/>
      <c r="G256" s="255"/>
    </row>
    <row r="257" spans="2:7" x14ac:dyDescent="0.25">
      <c r="B257" s="201" t="s">
        <v>1101</v>
      </c>
      <c r="C257" s="191" t="s">
        <v>74</v>
      </c>
      <c r="D257" s="191" t="s">
        <v>558</v>
      </c>
      <c r="E257" s="191" t="s">
        <v>271</v>
      </c>
      <c r="F257" s="202" t="s">
        <v>1102</v>
      </c>
      <c r="G257" s="313" t="s">
        <v>1103</v>
      </c>
    </row>
    <row r="258" spans="2:7" x14ac:dyDescent="0.25">
      <c r="B258" s="199" t="s">
        <v>1104</v>
      </c>
      <c r="C258" s="190" t="s">
        <v>250</v>
      </c>
      <c r="D258" s="190" t="s">
        <v>577</v>
      </c>
      <c r="E258" s="190" t="s">
        <v>249</v>
      </c>
      <c r="F258" s="243" t="s">
        <v>1105</v>
      </c>
      <c r="G258" s="298"/>
    </row>
    <row r="259" spans="2:7" x14ac:dyDescent="0.25">
      <c r="B259" s="199" t="s">
        <v>1106</v>
      </c>
      <c r="C259" s="191" t="s">
        <v>185</v>
      </c>
      <c r="D259" s="190" t="s">
        <v>49</v>
      </c>
      <c r="E259" s="190" t="s">
        <v>351</v>
      </c>
      <c r="F259" s="190" t="s">
        <v>1107</v>
      </c>
      <c r="G259" s="320">
        <v>811392881</v>
      </c>
    </row>
    <row r="260" spans="2:7" x14ac:dyDescent="0.25">
      <c r="B260" s="212" t="s">
        <v>1108</v>
      </c>
      <c r="C260" s="191" t="s">
        <v>524</v>
      </c>
      <c r="D260" s="191" t="s">
        <v>558</v>
      </c>
      <c r="E260" s="191" t="s">
        <v>319</v>
      </c>
      <c r="F260" s="202" t="s">
        <v>1109</v>
      </c>
      <c r="G260" s="303" t="s">
        <v>1110</v>
      </c>
    </row>
    <row r="261" spans="2:7" x14ac:dyDescent="0.25">
      <c r="B261" s="199" t="s">
        <v>1111</v>
      </c>
      <c r="C261" s="191" t="s">
        <v>185</v>
      </c>
      <c r="D261" s="190" t="s">
        <v>555</v>
      </c>
      <c r="E261" s="190" t="s">
        <v>67</v>
      </c>
      <c r="F261" s="190" t="s">
        <v>1112</v>
      </c>
      <c r="G261" s="298">
        <v>81803603801</v>
      </c>
    </row>
    <row r="262" spans="2:7" x14ac:dyDescent="0.25">
      <c r="B262" s="221" t="s">
        <v>1113</v>
      </c>
      <c r="C262" s="191" t="s">
        <v>96</v>
      </c>
      <c r="D262" s="191" t="s">
        <v>555</v>
      </c>
      <c r="E262" s="195" t="s">
        <v>91</v>
      </c>
      <c r="F262" s="195" t="s">
        <v>1114</v>
      </c>
      <c r="G262" s="303">
        <f>62-813-2872-7479</f>
        <v>-11102</v>
      </c>
    </row>
    <row r="263" spans="2:7" x14ac:dyDescent="0.25">
      <c r="B263" s="242" t="s">
        <v>1115</v>
      </c>
      <c r="C263" s="190" t="s">
        <v>182</v>
      </c>
      <c r="D263" s="190" t="s">
        <v>555</v>
      </c>
      <c r="E263" s="190" t="s">
        <v>78</v>
      </c>
      <c r="F263" s="192" t="s">
        <v>1116</v>
      </c>
      <c r="G263" s="320">
        <v>81347290649</v>
      </c>
    </row>
    <row r="264" spans="2:7" x14ac:dyDescent="0.25">
      <c r="B264" s="199" t="s">
        <v>1117</v>
      </c>
      <c r="C264" s="190" t="s">
        <v>103</v>
      </c>
      <c r="D264" s="190" t="s">
        <v>49</v>
      </c>
      <c r="E264" s="193" t="s">
        <v>339</v>
      </c>
      <c r="F264" s="243" t="s">
        <v>1118</v>
      </c>
      <c r="G264" s="298">
        <f>62-813-4916-320</f>
        <v>-5987</v>
      </c>
    </row>
    <row r="265" spans="2:7" x14ac:dyDescent="0.25">
      <c r="B265" s="212" t="s">
        <v>1119</v>
      </c>
      <c r="C265" s="191" t="s">
        <v>82</v>
      </c>
      <c r="D265" s="252" t="s">
        <v>49</v>
      </c>
      <c r="E265" s="253" t="s">
        <v>335</v>
      </c>
      <c r="F265" s="213" t="s">
        <v>1120</v>
      </c>
      <c r="G265" s="262" t="s">
        <v>1121</v>
      </c>
    </row>
    <row r="266" spans="2:7" ht="15.75" thickBot="1" x14ac:dyDescent="0.3">
      <c r="B266" s="266" t="s">
        <v>1122</v>
      </c>
      <c r="C266" s="191" t="s">
        <v>101</v>
      </c>
      <c r="D266" s="191" t="s">
        <v>577</v>
      </c>
      <c r="E266" s="227" t="s">
        <v>208</v>
      </c>
      <c r="F266" s="287" t="s">
        <v>1123</v>
      </c>
      <c r="G266" s="303">
        <f>62-811-505-338</f>
        <v>-1592</v>
      </c>
    </row>
    <row r="267" spans="2:7" x14ac:dyDescent="0.25">
      <c r="B267" s="199" t="s">
        <v>1124</v>
      </c>
      <c r="C267" s="199" t="s">
        <v>265</v>
      </c>
      <c r="D267" s="190" t="s">
        <v>577</v>
      </c>
      <c r="E267" s="190" t="s">
        <v>466</v>
      </c>
      <c r="F267" s="288"/>
      <c r="G267" s="327"/>
    </row>
    <row r="268" spans="2:7" ht="15.75" thickBot="1" x14ac:dyDescent="0.3">
      <c r="B268" s="275" t="s">
        <v>1125</v>
      </c>
      <c r="C268" s="191" t="s">
        <v>183</v>
      </c>
      <c r="D268" s="190" t="s">
        <v>571</v>
      </c>
      <c r="E268" s="251" t="s">
        <v>468</v>
      </c>
      <c r="F268" s="289" t="s">
        <v>1126</v>
      </c>
      <c r="G268" s="320">
        <v>81253342004</v>
      </c>
    </row>
    <row r="269" spans="2:7" x14ac:dyDescent="0.25">
      <c r="B269" s="199" t="s">
        <v>1127</v>
      </c>
      <c r="C269" s="191" t="s">
        <v>131</v>
      </c>
      <c r="D269" s="191" t="s">
        <v>571</v>
      </c>
      <c r="E269" s="5" t="s">
        <v>238</v>
      </c>
      <c r="F269" s="290" t="s">
        <v>1128</v>
      </c>
      <c r="G269" s="302">
        <v>6285336279029</v>
      </c>
    </row>
    <row r="270" spans="2:7" x14ac:dyDescent="0.25">
      <c r="B270" s="214" t="s">
        <v>1129</v>
      </c>
      <c r="C270" s="191" t="s">
        <v>88</v>
      </c>
      <c r="D270" s="196" t="s">
        <v>558</v>
      </c>
      <c r="E270" s="197" t="s">
        <v>218</v>
      </c>
      <c r="F270" s="291" t="s">
        <v>1130</v>
      </c>
      <c r="G270" s="299">
        <v>811759408</v>
      </c>
    </row>
    <row r="271" spans="2:7" x14ac:dyDescent="0.25">
      <c r="B271" s="242" t="s">
        <v>1131</v>
      </c>
      <c r="C271" s="190" t="s">
        <v>183</v>
      </c>
      <c r="D271" s="190" t="s">
        <v>555</v>
      </c>
      <c r="E271" s="190" t="s">
        <v>78</v>
      </c>
      <c r="F271" s="292" t="s">
        <v>1132</v>
      </c>
      <c r="G271" s="320">
        <v>81346326565</v>
      </c>
    </row>
    <row r="272" spans="2:7" x14ac:dyDescent="0.25">
      <c r="B272" s="221" t="s">
        <v>1133</v>
      </c>
      <c r="C272" s="191" t="s">
        <v>101</v>
      </c>
      <c r="D272" s="191" t="s">
        <v>555</v>
      </c>
      <c r="E272" s="195" t="s">
        <v>106</v>
      </c>
      <c r="F272" s="293" t="s">
        <v>1134</v>
      </c>
      <c r="G272" s="303">
        <f>62-813-4871-2526</f>
        <v>-8148</v>
      </c>
    </row>
    <row r="273" spans="2:7" x14ac:dyDescent="0.25">
      <c r="B273" s="294" t="s">
        <v>1135</v>
      </c>
      <c r="C273" s="199" t="s">
        <v>265</v>
      </c>
      <c r="D273" s="190" t="s">
        <v>1076</v>
      </c>
      <c r="E273" s="177" t="s">
        <v>472</v>
      </c>
      <c r="F273" s="295" t="s">
        <v>1136</v>
      </c>
      <c r="G273" s="327" t="s">
        <v>1137</v>
      </c>
    </row>
    <row r="274" spans="2:7" x14ac:dyDescent="0.25">
      <c r="B274" s="294" t="s">
        <v>1138</v>
      </c>
      <c r="C274" s="199" t="s">
        <v>265</v>
      </c>
      <c r="D274" s="190" t="s">
        <v>1139</v>
      </c>
      <c r="E274" s="177" t="s">
        <v>329</v>
      </c>
      <c r="F274" s="295" t="s">
        <v>1140</v>
      </c>
      <c r="G274" s="328" t="s">
        <v>1141</v>
      </c>
    </row>
    <row r="275" spans="2:7" x14ac:dyDescent="0.25">
      <c r="B275" s="201" t="s">
        <v>1142</v>
      </c>
      <c r="C275" s="191" t="s">
        <v>74</v>
      </c>
      <c r="D275" s="191" t="s">
        <v>558</v>
      </c>
      <c r="E275" s="191" t="s">
        <v>218</v>
      </c>
      <c r="F275" s="296" t="s">
        <v>1143</v>
      </c>
      <c r="G275" s="313" t="s">
        <v>1144</v>
      </c>
    </row>
    <row r="277" spans="2:7" x14ac:dyDescent="0.25">
      <c r="C277" t="s">
        <v>1168</v>
      </c>
    </row>
  </sheetData>
  <autoFilter ref="B1:G275">
    <sortState ref="B2:G275">
      <sortCondition ref="B1:B275"/>
    </sortState>
  </autoFilter>
  <hyperlinks>
    <hyperlink ref="F33" r:id="rId1"/>
    <hyperlink ref="F111" r:id="rId2"/>
    <hyperlink ref="F195" r:id="rId3"/>
    <hyperlink ref="F85" r:id="rId4"/>
    <hyperlink ref="F77" r:id="rId5"/>
    <hyperlink ref="F53" r:id="rId6"/>
    <hyperlink ref="F93" r:id="rId7"/>
    <hyperlink ref="F57" r:id="rId8"/>
    <hyperlink ref="F197" r:id="rId9"/>
    <hyperlink ref="F42" r:id="rId10"/>
    <hyperlink ref="F76" r:id="rId11"/>
    <hyperlink ref="F204" r:id="rId12"/>
    <hyperlink ref="F97" r:id="rId13"/>
    <hyperlink ref="F196" r:id="rId14"/>
    <hyperlink ref="F35" r:id="rId15"/>
    <hyperlink ref="F47" r:id="rId16"/>
    <hyperlink ref="F241" r:id="rId17"/>
    <hyperlink ref="F60" r:id="rId18"/>
    <hyperlink ref="F217" r:id="rId19"/>
    <hyperlink ref="F200" r:id="rId20"/>
    <hyperlink ref="F199" r:id="rId21"/>
    <hyperlink ref="F215" r:id="rId22"/>
    <hyperlink ref="F201" r:id="rId23"/>
    <hyperlink ref="F236" r:id="rId24"/>
    <hyperlink ref="F257" r:id="rId25"/>
    <hyperlink ref="F228" r:id="rId26"/>
    <hyperlink ref="F275" r:id="rId27"/>
    <hyperlink ref="F38" r:id="rId28"/>
    <hyperlink ref="F87" r:id="rId29"/>
    <hyperlink ref="F224" r:id="rId30"/>
    <hyperlink ref="F223" r:id="rId31"/>
    <hyperlink ref="F205" r:id="rId32"/>
    <hyperlink ref="F143" r:id="rId33"/>
    <hyperlink ref="F79" r:id="rId34"/>
    <hyperlink ref="F232" r:id="rId35"/>
    <hyperlink ref="F5" r:id="rId36" display="mailto:sudirman1@fmi.com"/>
    <hyperlink ref="F15" r:id="rId37" display="mailto:nsutarjo@fmi.com"/>
    <hyperlink ref="F244" r:id="rId38" display="mailto:ryanthong@tusspl.com"/>
    <hyperlink ref="F273" r:id="rId39" display="mailto:brenda@tusspl.com"/>
    <hyperlink ref="F274" r:id="rId40" display="mailto:karencky@tusspl.com"/>
    <hyperlink ref="F245" r:id="rId41" display="mailto:ryanthong@tusspl.com"/>
    <hyperlink ref="F34" r:id="rId42"/>
    <hyperlink ref="F265" r:id="rId43" display="elwan.muharizon@trakindo.co.id "/>
    <hyperlink ref="F31" r:id="rId44" display="mailto:mersi.indriani@trakindo.co.id"/>
    <hyperlink ref="F109" r:id="rId45" display="zulfikar.ahmad@trakindo.co.id "/>
    <hyperlink ref="F63" r:id="rId46" display="muliono@trakindo.co.id "/>
    <hyperlink ref="F120" r:id="rId47" display="reza.hafizih@trakindo.co.id "/>
    <hyperlink ref="F94" r:id="rId48" display="mulyanto.syarif@trakindo.co.id "/>
    <hyperlink ref="F173" r:id="rId49" display="rio.mahyuddin@trakindo.co.id "/>
    <hyperlink ref="F20" r:id="rId50"/>
    <hyperlink ref="F233" r:id="rId51" display="mailto:bardianto@trakindo.co.id"/>
    <hyperlink ref="F65" r:id="rId52" display="mailto:titi.fristia@trakindo.co.id"/>
    <hyperlink ref="F264" r:id="rId53" display="mailto:eka.mellyani@trakindo.co.id"/>
    <hyperlink ref="F235" r:id="rId54" display="mailto:rina.rohana@trakindo.co.id"/>
    <hyperlink ref="F91" r:id="rId55" display="mailto:doddy.cahyono@trakindo.co.id"/>
    <hyperlink ref="F247" r:id="rId56"/>
    <hyperlink ref="F73" r:id="rId57" display="mailto:abdul.malik@trakindo.co.id"/>
    <hyperlink ref="F72" r:id="rId58" display="mailto:rahadian.sukma@trakindo.co.id"/>
    <hyperlink ref="F150" r:id="rId59" display="mailto:artha.linda@trakindo.co.id"/>
    <hyperlink ref="F49" r:id="rId60" display="mailto:surya.setiawan@trakindo.co.id"/>
    <hyperlink ref="F71" r:id="rId61" display="mailto:zulviyandi.dahril@trakindo.co.id"/>
    <hyperlink ref="F14" r:id="rId62" display="mailto:desmarita.hasibuan@trakindo.co.id"/>
    <hyperlink ref="F122" r:id="rId63" display="mailto:Afifan.pratama@trakindo.co.id"/>
    <hyperlink ref="F253" r:id="rId64" display="mailto:dovi.jauhari@trakindo.co.id"/>
    <hyperlink ref="F176" r:id="rId65" display="mailto:riyono@trakindo.co.id"/>
    <hyperlink ref="F18" r:id="rId66" display="mailto:muhammad.simbolon@trakindo.co.id"/>
    <hyperlink ref="F3" r:id="rId67" display="mailto:herry.susanto@trakindo.co.id"/>
    <hyperlink ref="F189" r:id="rId68" display="mailto:izmen.prananda@trakindo.co.id"/>
    <hyperlink ref="F219" r:id="rId69" display="mailto:tomarya@trakindo.co.id"/>
    <hyperlink ref="F270" r:id="rId70" display="mailto:Zulhamdyanov@trakindo.co.id"/>
    <hyperlink ref="F139" r:id="rId71" display="mailto:Ahmad.lubis@trakindo"/>
    <hyperlink ref="F16" r:id="rId72"/>
    <hyperlink ref="F151" r:id="rId73" display="mailto:Romi.saputra@trakindo.co.id"/>
    <hyperlink ref="F50" r:id="rId74"/>
    <hyperlink ref="F64" r:id="rId75"/>
    <hyperlink ref="F96" r:id="rId76"/>
    <hyperlink ref="F166" r:id="rId77" display="Gigih.ananto@trakindo.co.id "/>
    <hyperlink ref="F130" r:id="rId78"/>
    <hyperlink ref="F95" r:id="rId79"/>
    <hyperlink ref="F147" r:id="rId80"/>
    <hyperlink ref="F227" r:id="rId81"/>
    <hyperlink ref="F269" r:id="rId82"/>
    <hyperlink ref="F246" r:id="rId83"/>
    <hyperlink ref="F100" r:id="rId84"/>
    <hyperlink ref="F162" r:id="rId85"/>
    <hyperlink ref="F45" r:id="rId86"/>
    <hyperlink ref="F155" r:id="rId87"/>
    <hyperlink ref="F125" r:id="rId88"/>
    <hyperlink ref="F209" r:id="rId89"/>
    <hyperlink ref="F185" r:id="rId90"/>
    <hyperlink ref="F169" r:id="rId91"/>
    <hyperlink ref="F39" r:id="rId92"/>
    <hyperlink ref="F127" r:id="rId93"/>
    <hyperlink ref="F105" r:id="rId94"/>
    <hyperlink ref="F252" r:id="rId95"/>
    <hyperlink ref="F255" r:id="rId96"/>
    <hyperlink ref="F110" r:id="rId97"/>
    <hyperlink ref="F157" r:id="rId98"/>
    <hyperlink ref="F171" r:id="rId99"/>
    <hyperlink ref="F78" r:id="rId100"/>
    <hyperlink ref="F142" r:id="rId101"/>
    <hyperlink ref="F67" r:id="rId102"/>
    <hyperlink ref="F75" r:id="rId103"/>
    <hyperlink ref="F230" r:id="rId104"/>
    <hyperlink ref="F44" r:id="rId105"/>
    <hyperlink ref="F177" r:id="rId106"/>
    <hyperlink ref="F208" r:id="rId107"/>
    <hyperlink ref="F55" r:id="rId108" display="mailto:andy.hakim@trakindo.co.id"/>
    <hyperlink ref="F81" r:id="rId109" display="mailto:tri.pamularsih@trakindo.co.id"/>
    <hyperlink ref="F172" r:id="rId110" display="mailto:hwinanto@trakindo.co.id"/>
    <hyperlink ref="F28" r:id="rId111" display="mailto:anwarst@trakindo.co.id"/>
    <hyperlink ref="F102" r:id="rId112" display="mailto:miftahul.asror@trakindo.co.id"/>
    <hyperlink ref="F152" r:id="rId113" display="mailto:nandini.candraditya@trakindo.co.id"/>
    <hyperlink ref="F68" r:id="rId114" display="mailto:charles.gozali@trakindo.co.id"/>
    <hyperlink ref="F153" r:id="rId115" display="mailto:suyono.ikram@trakindo.co.id"/>
    <hyperlink ref="F108" r:id="rId116"/>
    <hyperlink ref="F114" r:id="rId117"/>
    <hyperlink ref="F156" r:id="rId118"/>
    <hyperlink ref="F40" r:id="rId119"/>
    <hyperlink ref="F175" r:id="rId120" display="mailto:andhik.pujianto@trakindo.co.id"/>
    <hyperlink ref="F30" r:id="rId121"/>
    <hyperlink ref="F54" r:id="rId122" display="mailto:yulman.suriansyah@trakindo.co.id"/>
    <hyperlink ref="F19" r:id="rId123" display="mailto:asgap.ali@trakindo.co.id"/>
    <hyperlink ref="F25" r:id="rId124" display="mailto:acnes.kaltim@trakindo.co.id"/>
    <hyperlink ref="F24" r:id="rId125"/>
    <hyperlink ref="F133" r:id="rId126"/>
    <hyperlink ref="F188" r:id="rId127"/>
    <hyperlink ref="F203" r:id="rId128"/>
    <hyperlink ref="F229" r:id="rId129"/>
    <hyperlink ref="F216" r:id="rId130"/>
    <hyperlink ref="F90" r:id="rId131" display="mailto:allen.mumu@trakindo.co.id"/>
    <hyperlink ref="F258" r:id="rId132" display="mailto:prayus.marsanta@trakindo.co.id"/>
    <hyperlink ref="F250" r:id="rId133" display="mailto:berlin.pabunta@trakindo.co.id"/>
    <hyperlink ref="F225" r:id="rId134" display="mailto:arya.fahrian@trakindo.co.id"/>
    <hyperlink ref="F158" r:id="rId135"/>
    <hyperlink ref="F12" r:id="rId136"/>
    <hyperlink ref="F2" r:id="rId137"/>
    <hyperlink ref="F168" r:id="rId138" display="mailto:mochamad.farid@trakindo.co.id"/>
    <hyperlink ref="F271" r:id="rId139" display="mailto:imelda.sanapang@trakindo.co.id"/>
    <hyperlink ref="F98" r:id="rId140" display="mailto:septo.murdianto@trakindo.co.id"/>
    <hyperlink ref="F211" r:id="rId141" display="mailto:taufik.rachman@trakindo.co.id"/>
    <hyperlink ref="F263" r:id="rId142" display="mailto:leonardus.prasetyo@trakindo.co.id"/>
    <hyperlink ref="F192" r:id="rId143" display="mailto:sugianto.supadi@trakindo.co.id"/>
    <hyperlink ref="F126" r:id="rId144"/>
    <hyperlink ref="F178" r:id="rId145" display="mailto:sulistiawan@trakindo.co.id"/>
    <hyperlink ref="F170" r:id="rId146" display="mailto:candra.juliawan@trakindo.co.id"/>
    <hyperlink ref="F268" r:id="rId147" display="mailto:eko.prihardiyanto@trakindo.co.id"/>
    <hyperlink ref="F118" r:id="rId148"/>
    <hyperlink ref="F8" r:id="rId149"/>
    <hyperlink ref="F56" r:id="rId150"/>
    <hyperlink ref="F51" r:id="rId151"/>
    <hyperlink ref="F206" r:id="rId152"/>
    <hyperlink ref="F186" r:id="rId153"/>
    <hyperlink ref="F121" r:id="rId154"/>
    <hyperlink ref="F260" r:id="rId155"/>
    <hyperlink ref="F221" r:id="rId156"/>
    <hyperlink ref="F148" r:id="rId157"/>
    <hyperlink ref="F210" r:id="rId158"/>
    <hyperlink ref="F10" r:id="rId159" display="mailto:august.trianto@trakindo.co.id"/>
    <hyperlink ref="F13" r:id="rId160" display="mailto:elisa.gunawan@trakindo.co.id"/>
    <hyperlink ref="F26" r:id="rId161" display="mailto:arif.prasetyo@trakindo.co.id"/>
    <hyperlink ref="F58" r:id="rId162"/>
    <hyperlink ref="F163" r:id="rId163"/>
    <hyperlink ref="F37" r:id="rId164"/>
    <hyperlink ref="F112" r:id="rId165"/>
    <hyperlink ref="F240" r:id="rId166"/>
    <hyperlink ref="F251" r:id="rId167"/>
    <hyperlink ref="F70" r:id="rId168"/>
    <hyperlink ref="F116" r:id="rId169"/>
    <hyperlink ref="F214" r:id="rId17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Schedule TTT (new)</vt:lpstr>
      <vt:lpstr>TTT Class Capacity</vt:lpstr>
      <vt:lpstr>Schedule Training</vt:lpstr>
      <vt:lpstr>Hotel November</vt:lpstr>
      <vt:lpstr>Hotel Desember</vt:lpstr>
      <vt:lpstr>Hotel Januari</vt:lpstr>
      <vt:lpstr>Sheet4</vt:lpstr>
      <vt:lpstr>'Schedule TTT (new)'!Print_Area</vt:lpstr>
    </vt:vector>
  </TitlesOfParts>
  <Company>Accenture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Sinaga, Marjuang</dc:creator>
  <cp:lastModifiedBy>USER</cp:lastModifiedBy>
  <cp:lastPrinted>2017-10-12T12:39:45Z</cp:lastPrinted>
  <dcterms:created xsi:type="dcterms:W3CDTF">2013-05-07T10:56:08Z</dcterms:created>
  <dcterms:modified xsi:type="dcterms:W3CDTF">2017-11-17T10:45:05Z</dcterms:modified>
</cp:coreProperties>
</file>