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td-fs\File_Server_TTD\06_HR_GA\5. Personnel_Admin\1. GA &amp; BENEFIT\GA\OFFICE OPERATION\01.VEHICLE\PM STICKER TAMBANG\"/>
    </mc:Choice>
  </mc:AlternateContent>
  <bookViews>
    <workbookView xWindow="240" yWindow="135" windowWidth="20115" windowHeight="7935" firstSheet="22" activeTab="25"/>
  </bookViews>
  <sheets>
    <sheet name="DEC 2" sheetId="101" state="hidden" r:id="rId1"/>
    <sheet name="Sheet7" sheetId="123" r:id="rId2"/>
    <sheet name="Sheet5" sheetId="109" r:id="rId3"/>
    <sheet name="PM STICKER  4 JAN 18" sheetId="106" r:id="rId4"/>
    <sheet name="SUMMARY PM STICKER JAN 2018" sheetId="102" r:id="rId5"/>
    <sheet name="PERIODE FEBRUARI 2018" sheetId="104" state="hidden" r:id="rId6"/>
    <sheet name="Sheet3" sheetId="97" state="hidden" r:id="rId7"/>
    <sheet name="Sheet2" sheetId="88" state="hidden" r:id="rId8"/>
    <sheet name="SUMMARY PM STICKER FEB 2018" sheetId="44" r:id="rId9"/>
    <sheet name="PM STICKER" sheetId="105" r:id="rId10"/>
    <sheet name="SUMMARY PM STICKER MAR  2018" sheetId="107" r:id="rId11"/>
    <sheet name="PM STICKER APR 18" sheetId="110" r:id="rId12"/>
    <sheet name="PM STICKER MAY 2018" sheetId="112" r:id="rId13"/>
    <sheet name="PM STICKER JUNY 2018" sheetId="113" r:id="rId14"/>
    <sheet name="PM STICKER JULY 2018" sheetId="114" r:id="rId15"/>
    <sheet name="PM STICKER AUG 2018" sheetId="116" r:id="rId16"/>
    <sheet name="PM STICKER  SEPT 2018" sheetId="117" r:id="rId17"/>
    <sheet name="PM STICKER OKT 2018" sheetId="118" r:id="rId18"/>
    <sheet name=" PM STICKER &amp; LUB OKT  2018" sheetId="119" r:id="rId19"/>
    <sheet name="PM STICKER TAM JAN 19" sheetId="124" r:id="rId20"/>
    <sheet name="PM LUB &amp; STICKER DEC 18" sheetId="121" state="hidden" r:id="rId21"/>
    <sheet name="PM STICKER TAM 18 MAR 19" sheetId="125" r:id="rId22"/>
    <sheet name="PM STICKER MAY 19" sheetId="126" r:id="rId23"/>
    <sheet name="PM STICKER JUL 19" sheetId="127" r:id="rId24"/>
    <sheet name="PM STICKER OCT -(1)19" sheetId="128" r:id="rId25"/>
    <sheet name="PM STICKER OCT (2) 19" sheetId="130" r:id="rId26"/>
    <sheet name="Sheet4" sheetId="115" state="hidden" r:id="rId27"/>
    <sheet name="PM STICKER APR 18 (2)" sheetId="111" state="hidden" r:id="rId28"/>
    <sheet name="SUMMARY PM STICKER APR 2018" sheetId="108" state="hidden" r:id="rId29"/>
    <sheet name="Sheet1" sheetId="60" state="hidden" r:id="rId30"/>
  </sheets>
  <externalReferences>
    <externalReference r:id="rId31"/>
    <externalReference r:id="rId32"/>
    <externalReference r:id="rId33"/>
  </externalReferences>
  <definedNames>
    <definedName name="_xlnm._FilterDatabase" localSheetId="18" hidden="1">' PM STICKER &amp; LUB OKT  2018'!$A$5:$N$16</definedName>
    <definedName name="_xlnm._FilterDatabase" localSheetId="0" hidden="1">'DEC 2'!$A$5:$V$66</definedName>
    <definedName name="_xlnm._FilterDatabase" localSheetId="5" hidden="1">'PERIODE FEBRUARI 2018'!$A$5:$Q$37</definedName>
    <definedName name="_xlnm._FilterDatabase" localSheetId="20" hidden="1">'PM LUB &amp; STICKER DEC 18'!$A$5:$N$11</definedName>
    <definedName name="_xlnm._FilterDatabase" localSheetId="9" hidden="1">'PM STICKER'!$A$6:$Y$121</definedName>
    <definedName name="_xlnm._FilterDatabase" localSheetId="3" hidden="1">'PM STICKER  4 JAN 18'!$A$5:$O$34</definedName>
    <definedName name="_xlnm._FilterDatabase" localSheetId="16" hidden="1">'PM STICKER  SEPT 2018'!$A$5:$N$32</definedName>
    <definedName name="_xlnm._FilterDatabase" localSheetId="11" hidden="1">'PM STICKER APR 18'!$A$5:$N$32</definedName>
    <definedName name="_xlnm._FilterDatabase" localSheetId="27" hidden="1">'PM STICKER APR 18 (2)'!$A$5:$N$32</definedName>
    <definedName name="_xlnm._FilterDatabase" localSheetId="15" hidden="1">'PM STICKER AUG 2018'!$A$5:$N$33</definedName>
    <definedName name="_xlnm._FilterDatabase" localSheetId="23" hidden="1">'PM STICKER JUL 19'!$A$5:$N$13</definedName>
    <definedName name="_xlnm._FilterDatabase" localSheetId="14" hidden="1">'PM STICKER JULY 2018'!$A$5:$N$32</definedName>
    <definedName name="_xlnm._FilterDatabase" localSheetId="13" hidden="1">'PM STICKER JUNY 2018'!$A$5:$N$33</definedName>
    <definedName name="_xlnm._FilterDatabase" localSheetId="22" hidden="1">'PM STICKER MAY 19'!$A$5:$N$13</definedName>
    <definedName name="_xlnm._FilterDatabase" localSheetId="12" hidden="1">'PM STICKER MAY 2018'!$A$5:$N$32</definedName>
    <definedName name="_xlnm._FilterDatabase" localSheetId="24" hidden="1">'PM STICKER OCT -(1)19'!$A$5:$O$13</definedName>
    <definedName name="_xlnm._FilterDatabase" localSheetId="25" hidden="1">'PM STICKER OCT (2) 19'!$A$5:$O$13</definedName>
    <definedName name="_xlnm._FilterDatabase" localSheetId="17" hidden="1">'PM STICKER OKT 2018'!$A$5:$N$31</definedName>
    <definedName name="_xlnm._FilterDatabase" localSheetId="21" hidden="1">'PM STICKER TAM 18 MAR 19'!$A$3:$N$11</definedName>
    <definedName name="_xlnm._FilterDatabase" localSheetId="19" hidden="1">'PM STICKER TAM JAN 19'!$A$5:$N$13</definedName>
    <definedName name="_xlnm._FilterDatabase" localSheetId="28" hidden="1">'SUMMARY PM STICKER APR 2018'!$A$5:$N$32</definedName>
    <definedName name="_xlnm._FilterDatabase" localSheetId="8" hidden="1">'SUMMARY PM STICKER FEB 2018'!$A$5:$N$34</definedName>
    <definedName name="_xlnm._FilterDatabase" localSheetId="4" hidden="1">'SUMMARY PM STICKER JAN 2018'!$A$5:$R$37</definedName>
    <definedName name="_xlnm._FilterDatabase" localSheetId="10" hidden="1">'SUMMARY PM STICKER MAR  2018'!$A$5:$N$32</definedName>
  </definedNames>
  <calcPr calcId="162913"/>
</workbook>
</file>

<file path=xl/calcChain.xml><?xml version="1.0" encoding="utf-8"?>
<calcChain xmlns="http://schemas.openxmlformats.org/spreadsheetml/2006/main">
  <c r="D6" i="130" l="1"/>
  <c r="C5" i="130"/>
  <c r="H27" i="130"/>
  <c r="I26" i="130"/>
  <c r="E26" i="130"/>
  <c r="D26" i="130"/>
  <c r="C26" i="130"/>
  <c r="I25" i="130"/>
  <c r="E25" i="130"/>
  <c r="D25" i="130"/>
  <c r="C25" i="130"/>
  <c r="I24" i="130"/>
  <c r="E24" i="130"/>
  <c r="D24" i="130"/>
  <c r="C24" i="130"/>
  <c r="I23" i="130"/>
  <c r="E23" i="130"/>
  <c r="D23" i="130"/>
  <c r="C23" i="130"/>
  <c r="I22" i="130"/>
  <c r="E22" i="130"/>
  <c r="D22" i="130"/>
  <c r="C22" i="130"/>
  <c r="I21" i="130"/>
  <c r="E21" i="130"/>
  <c r="D21" i="130"/>
  <c r="C21" i="130"/>
  <c r="I20" i="130"/>
  <c r="E20" i="130"/>
  <c r="D20" i="130"/>
  <c r="C20" i="130"/>
  <c r="I19" i="130"/>
  <c r="E19" i="130"/>
  <c r="D19" i="130"/>
  <c r="C19" i="130"/>
  <c r="I18" i="130"/>
  <c r="E18" i="130"/>
  <c r="C18" i="130"/>
  <c r="I17" i="130"/>
  <c r="E17" i="130"/>
  <c r="D17" i="130"/>
  <c r="C17" i="130"/>
  <c r="I16" i="130"/>
  <c r="E16" i="130"/>
  <c r="D16" i="130"/>
  <c r="C16" i="130"/>
  <c r="I15" i="130"/>
  <c r="E15" i="130"/>
  <c r="D15" i="130"/>
  <c r="C15" i="130"/>
  <c r="I14" i="130"/>
  <c r="C14" i="130"/>
  <c r="I13" i="130"/>
  <c r="E13" i="130"/>
  <c r="D13" i="130"/>
  <c r="C13" i="130"/>
  <c r="I12" i="130"/>
  <c r="E12" i="130"/>
  <c r="D12" i="130"/>
  <c r="C12" i="130"/>
  <c r="I11" i="130"/>
  <c r="E11" i="130"/>
  <c r="D11" i="130"/>
  <c r="C11" i="130"/>
  <c r="I10" i="130"/>
  <c r="E10" i="130"/>
  <c r="D10" i="130"/>
  <c r="C10" i="130"/>
  <c r="I9" i="130"/>
  <c r="E9" i="130"/>
  <c r="D9" i="130"/>
  <c r="C9" i="130"/>
  <c r="I8" i="130"/>
  <c r="E8" i="130"/>
  <c r="D8" i="130"/>
  <c r="C8" i="130"/>
  <c r="I7" i="130"/>
  <c r="E7" i="130"/>
  <c r="D7" i="130"/>
  <c r="C7" i="130"/>
  <c r="I6" i="130"/>
  <c r="E6" i="130"/>
  <c r="C6" i="130"/>
  <c r="I5" i="130"/>
  <c r="E5" i="130"/>
  <c r="D5" i="130"/>
  <c r="H27" i="128" l="1"/>
  <c r="I26" i="128"/>
  <c r="E26" i="128"/>
  <c r="D26" i="128"/>
  <c r="C26" i="128"/>
  <c r="I25" i="128"/>
  <c r="E25" i="128"/>
  <c r="D25" i="128"/>
  <c r="C25" i="128"/>
  <c r="I24" i="128"/>
  <c r="E24" i="128"/>
  <c r="D24" i="128"/>
  <c r="C24" i="128"/>
  <c r="I23" i="128"/>
  <c r="E23" i="128"/>
  <c r="D23" i="128"/>
  <c r="C23" i="128"/>
  <c r="I22" i="128"/>
  <c r="E22" i="128"/>
  <c r="D22" i="128"/>
  <c r="C22" i="128"/>
  <c r="I21" i="128"/>
  <c r="E21" i="128"/>
  <c r="D21" i="128"/>
  <c r="C21" i="128"/>
  <c r="I20" i="128"/>
  <c r="E20" i="128"/>
  <c r="D20" i="128"/>
  <c r="C20" i="128"/>
  <c r="I19" i="128"/>
  <c r="E19" i="128"/>
  <c r="D19" i="128"/>
  <c r="C19" i="128"/>
  <c r="I18" i="128"/>
  <c r="E18" i="128"/>
  <c r="D18" i="128"/>
  <c r="C18" i="128"/>
  <c r="I17" i="128"/>
  <c r="E17" i="128"/>
  <c r="D17" i="128"/>
  <c r="C17" i="128"/>
  <c r="I16" i="128"/>
  <c r="E16" i="128"/>
  <c r="D16" i="128"/>
  <c r="C16" i="128"/>
  <c r="I15" i="128"/>
  <c r="E15" i="128"/>
  <c r="D15" i="128"/>
  <c r="C15" i="128"/>
  <c r="I14" i="128"/>
  <c r="E14" i="128"/>
  <c r="D14" i="128"/>
  <c r="C14" i="128"/>
  <c r="I13" i="128"/>
  <c r="E13" i="128"/>
  <c r="D13" i="128"/>
  <c r="C13" i="128"/>
  <c r="I12" i="128"/>
  <c r="E12" i="128"/>
  <c r="D12" i="128"/>
  <c r="C12" i="128"/>
  <c r="I11" i="128"/>
  <c r="E11" i="128"/>
  <c r="D11" i="128"/>
  <c r="C11" i="128"/>
  <c r="I10" i="128"/>
  <c r="E10" i="128"/>
  <c r="D10" i="128"/>
  <c r="C10" i="128"/>
  <c r="I9" i="128"/>
  <c r="E9" i="128"/>
  <c r="D9" i="128"/>
  <c r="C9" i="128"/>
  <c r="I8" i="128"/>
  <c r="E8" i="128"/>
  <c r="D8" i="128"/>
  <c r="C8" i="128"/>
  <c r="I7" i="128"/>
  <c r="E7" i="128"/>
  <c r="D7" i="128"/>
  <c r="C7" i="128"/>
  <c r="I6" i="128"/>
  <c r="E6" i="128"/>
  <c r="D6" i="128"/>
  <c r="C6" i="128"/>
  <c r="I5" i="128"/>
  <c r="E5" i="128"/>
  <c r="D5" i="128"/>
  <c r="C5" i="128"/>
  <c r="H26" i="127" l="1"/>
  <c r="H25" i="127"/>
  <c r="H24" i="127"/>
  <c r="H23" i="127"/>
  <c r="H22" i="127"/>
  <c r="H21" i="127"/>
  <c r="H20" i="127"/>
  <c r="H19" i="127"/>
  <c r="H18" i="127"/>
  <c r="H17" i="127"/>
  <c r="H16" i="127"/>
  <c r="H15" i="127"/>
  <c r="H14" i="127"/>
  <c r="H13" i="127"/>
  <c r="H12" i="127"/>
  <c r="H11" i="127"/>
  <c r="H10" i="127"/>
  <c r="H9" i="127"/>
  <c r="H8" i="127"/>
  <c r="H7" i="127"/>
  <c r="H6" i="127"/>
  <c r="H5" i="127"/>
  <c r="G27" i="127" l="1"/>
  <c r="C25" i="127"/>
  <c r="D25" i="127"/>
  <c r="E25" i="127"/>
  <c r="C26" i="127"/>
  <c r="D26" i="127"/>
  <c r="E26" i="127"/>
  <c r="C17" i="127"/>
  <c r="D17" i="127"/>
  <c r="E17" i="127"/>
  <c r="C18" i="127"/>
  <c r="D18" i="127"/>
  <c r="E18" i="127"/>
  <c r="C19" i="127"/>
  <c r="D19" i="127"/>
  <c r="E19" i="127"/>
  <c r="C20" i="127"/>
  <c r="D20" i="127"/>
  <c r="E20" i="127"/>
  <c r="C21" i="127"/>
  <c r="D21" i="127"/>
  <c r="E21" i="127"/>
  <c r="C22" i="127"/>
  <c r="D22" i="127"/>
  <c r="E22" i="127"/>
  <c r="C23" i="127"/>
  <c r="D23" i="127"/>
  <c r="E23" i="127"/>
  <c r="C24" i="127"/>
  <c r="D24" i="127"/>
  <c r="E24" i="127"/>
  <c r="E16" i="127"/>
  <c r="D16" i="127"/>
  <c r="C16" i="127"/>
  <c r="E15" i="127"/>
  <c r="D15" i="127"/>
  <c r="C15" i="127"/>
  <c r="E14" i="127"/>
  <c r="D14" i="127"/>
  <c r="C14" i="127"/>
  <c r="E13" i="127"/>
  <c r="D13" i="127"/>
  <c r="C13" i="127"/>
  <c r="E12" i="127"/>
  <c r="D12" i="127"/>
  <c r="C12" i="127"/>
  <c r="E11" i="127"/>
  <c r="D11" i="127"/>
  <c r="C11" i="127"/>
  <c r="E10" i="127"/>
  <c r="D10" i="127"/>
  <c r="C10" i="127"/>
  <c r="E9" i="127"/>
  <c r="D9" i="127"/>
  <c r="C9" i="127"/>
  <c r="E8" i="127"/>
  <c r="D8" i="127"/>
  <c r="C8" i="127"/>
  <c r="E7" i="127"/>
  <c r="D7" i="127"/>
  <c r="C7" i="127"/>
  <c r="E6" i="127"/>
  <c r="D6" i="127"/>
  <c r="C6" i="127"/>
  <c r="E5" i="127"/>
  <c r="D5" i="127"/>
  <c r="C5" i="127"/>
  <c r="H6" i="126" l="1"/>
  <c r="H7" i="126"/>
  <c r="H8" i="126"/>
  <c r="H9" i="126"/>
  <c r="H10" i="126"/>
  <c r="H11" i="126"/>
  <c r="H12" i="126"/>
  <c r="H13" i="126"/>
  <c r="H14" i="126"/>
  <c r="H15" i="126"/>
  <c r="H16" i="126"/>
  <c r="H17" i="126"/>
  <c r="H18" i="126"/>
  <c r="H19" i="126"/>
  <c r="H20" i="126"/>
  <c r="H21" i="126"/>
  <c r="H22" i="126"/>
  <c r="H23" i="126"/>
  <c r="H24" i="126"/>
  <c r="H25" i="126"/>
  <c r="H26" i="126"/>
  <c r="H27" i="126"/>
  <c r="H28" i="126"/>
  <c r="H5" i="126"/>
  <c r="E28" i="126" l="1"/>
  <c r="D28" i="126"/>
  <c r="C28" i="126"/>
  <c r="C25" i="126"/>
  <c r="D25" i="126"/>
  <c r="E25" i="126"/>
  <c r="C26" i="126"/>
  <c r="D26" i="126"/>
  <c r="E26" i="126"/>
  <c r="C27" i="126"/>
  <c r="D27" i="126"/>
  <c r="E27" i="126"/>
  <c r="C17" i="126" l="1"/>
  <c r="D17" i="126"/>
  <c r="E17" i="126"/>
  <c r="C18" i="126"/>
  <c r="D18" i="126"/>
  <c r="E18" i="126"/>
  <c r="C19" i="126"/>
  <c r="D19" i="126"/>
  <c r="E19" i="126"/>
  <c r="C20" i="126"/>
  <c r="D20" i="126"/>
  <c r="E20" i="126"/>
  <c r="C21" i="126"/>
  <c r="D21" i="126"/>
  <c r="E21" i="126"/>
  <c r="C22" i="126"/>
  <c r="D22" i="126"/>
  <c r="E22" i="126"/>
  <c r="C23" i="126"/>
  <c r="D23" i="126"/>
  <c r="E23" i="126"/>
  <c r="C24" i="126"/>
  <c r="D24" i="126"/>
  <c r="E24" i="126"/>
  <c r="E16" i="126"/>
  <c r="D16" i="126"/>
  <c r="C16" i="126"/>
  <c r="E15" i="126"/>
  <c r="D15" i="126"/>
  <c r="C15" i="126"/>
  <c r="E14" i="126"/>
  <c r="D14" i="126"/>
  <c r="C14" i="126"/>
  <c r="E13" i="126"/>
  <c r="D13" i="126"/>
  <c r="C13" i="126"/>
  <c r="E12" i="126"/>
  <c r="D12" i="126"/>
  <c r="C12" i="126"/>
  <c r="E11" i="126"/>
  <c r="D11" i="126"/>
  <c r="C11" i="126"/>
  <c r="E10" i="126"/>
  <c r="D10" i="126"/>
  <c r="C10" i="126"/>
  <c r="E9" i="126"/>
  <c r="D9" i="126"/>
  <c r="C9" i="126"/>
  <c r="E8" i="126"/>
  <c r="D8" i="126"/>
  <c r="C8" i="126"/>
  <c r="E7" i="126"/>
  <c r="D7" i="126"/>
  <c r="C7" i="126"/>
  <c r="E6" i="126"/>
  <c r="D6" i="126"/>
  <c r="C6" i="126"/>
  <c r="E5" i="126"/>
  <c r="D5" i="126"/>
  <c r="C5" i="126"/>
  <c r="G17" i="125" l="1"/>
  <c r="H15" i="125"/>
  <c r="E15" i="125"/>
  <c r="D15" i="125"/>
  <c r="C15" i="125"/>
  <c r="H14" i="125"/>
  <c r="E14" i="125"/>
  <c r="D14" i="125"/>
  <c r="C14" i="125"/>
  <c r="H13" i="125"/>
  <c r="E13" i="125"/>
  <c r="D13" i="125"/>
  <c r="C13" i="125"/>
  <c r="H12" i="125"/>
  <c r="E12" i="125"/>
  <c r="D12" i="125"/>
  <c r="C12" i="125"/>
  <c r="H11" i="125"/>
  <c r="E11" i="125"/>
  <c r="D11" i="125"/>
  <c r="C11" i="125"/>
  <c r="H10" i="125"/>
  <c r="E10" i="125"/>
  <c r="D10" i="125"/>
  <c r="C10" i="125"/>
  <c r="H9" i="125"/>
  <c r="E9" i="125"/>
  <c r="D9" i="125"/>
  <c r="C9" i="125"/>
  <c r="H8" i="125"/>
  <c r="E8" i="125"/>
  <c r="D8" i="125"/>
  <c r="C8" i="125"/>
  <c r="H7" i="125"/>
  <c r="E7" i="125"/>
  <c r="D7" i="125"/>
  <c r="C7" i="125"/>
  <c r="H6" i="125"/>
  <c r="E6" i="125"/>
  <c r="D6" i="125"/>
  <c r="C6" i="125"/>
  <c r="H5" i="125"/>
  <c r="E5" i="125"/>
  <c r="D5" i="125"/>
  <c r="C5" i="125"/>
  <c r="H4" i="125"/>
  <c r="E4" i="125"/>
  <c r="D4" i="125"/>
  <c r="C4" i="125"/>
  <c r="H3" i="125"/>
  <c r="E3" i="125"/>
  <c r="D3" i="125"/>
  <c r="C3" i="125"/>
  <c r="C16" i="124" l="1"/>
  <c r="D16" i="124"/>
  <c r="E16" i="124"/>
  <c r="H16" i="124"/>
  <c r="C15" i="124" l="1"/>
  <c r="D15" i="124"/>
  <c r="E15" i="124"/>
  <c r="H15" i="124"/>
  <c r="C17" i="124"/>
  <c r="D17" i="124"/>
  <c r="E17" i="124"/>
  <c r="H17" i="124"/>
  <c r="C9" i="124" l="1"/>
  <c r="D9" i="124"/>
  <c r="E9" i="124"/>
  <c r="H9" i="124"/>
  <c r="C10" i="124"/>
  <c r="D10" i="124"/>
  <c r="E10" i="124"/>
  <c r="H10" i="124"/>
  <c r="C11" i="124"/>
  <c r="D11" i="124"/>
  <c r="E11" i="124"/>
  <c r="H11" i="124"/>
  <c r="C12" i="124"/>
  <c r="D12" i="124"/>
  <c r="E12" i="124"/>
  <c r="H12" i="124"/>
  <c r="C13" i="124"/>
  <c r="D13" i="124"/>
  <c r="E13" i="124"/>
  <c r="H13" i="124"/>
  <c r="C14" i="124"/>
  <c r="D14" i="124"/>
  <c r="E14" i="124"/>
  <c r="H14" i="124"/>
  <c r="C6" i="124"/>
  <c r="D6" i="124"/>
  <c r="E6" i="124"/>
  <c r="H6" i="124"/>
  <c r="C7" i="124"/>
  <c r="D7" i="124"/>
  <c r="E7" i="124"/>
  <c r="H7" i="124"/>
  <c r="C8" i="124"/>
  <c r="D8" i="124"/>
  <c r="E8" i="124"/>
  <c r="H8" i="124"/>
  <c r="H5" i="124"/>
  <c r="E5" i="124"/>
  <c r="D5" i="124"/>
  <c r="C5" i="124"/>
  <c r="G12" i="121" l="1"/>
  <c r="H11" i="121"/>
  <c r="E11" i="121"/>
  <c r="D11" i="121"/>
  <c r="C11" i="121"/>
  <c r="H10" i="121"/>
  <c r="E10" i="121"/>
  <c r="D10" i="121"/>
  <c r="C10" i="121"/>
  <c r="H9" i="121"/>
  <c r="E9" i="121"/>
  <c r="D9" i="121"/>
  <c r="C9" i="121"/>
  <c r="H8" i="121"/>
  <c r="E8" i="121"/>
  <c r="D8" i="121"/>
  <c r="C8" i="121"/>
  <c r="H7" i="121"/>
  <c r="E7" i="121"/>
  <c r="D7" i="121"/>
  <c r="C7" i="121"/>
  <c r="H5" i="121"/>
  <c r="E5" i="121"/>
  <c r="D5" i="121"/>
  <c r="C5" i="121"/>
  <c r="G17" i="119" l="1"/>
  <c r="H16" i="119"/>
  <c r="E16" i="119"/>
  <c r="D16" i="119"/>
  <c r="C16" i="119"/>
  <c r="H15" i="119"/>
  <c r="E15" i="119"/>
  <c r="D15" i="119"/>
  <c r="C15" i="119"/>
  <c r="H14" i="119"/>
  <c r="E14" i="119"/>
  <c r="D14" i="119"/>
  <c r="C14" i="119"/>
  <c r="H13" i="119"/>
  <c r="E13" i="119"/>
  <c r="D13" i="119"/>
  <c r="C13" i="119"/>
  <c r="H12" i="119"/>
  <c r="E12" i="119"/>
  <c r="D12" i="119"/>
  <c r="C12" i="119"/>
  <c r="H11" i="119"/>
  <c r="E11" i="119"/>
  <c r="D11" i="119"/>
  <c r="C11" i="119"/>
  <c r="H10" i="119"/>
  <c r="E10" i="119"/>
  <c r="D10" i="119"/>
  <c r="C10" i="119"/>
  <c r="H9" i="119"/>
  <c r="E9" i="119"/>
  <c r="D9" i="119"/>
  <c r="C9" i="119"/>
  <c r="H8" i="119"/>
  <c r="E8" i="119"/>
  <c r="D8" i="119"/>
  <c r="C8" i="119"/>
  <c r="H7" i="119"/>
  <c r="E7" i="119"/>
  <c r="D7" i="119"/>
  <c r="C7" i="119"/>
  <c r="H6" i="119"/>
  <c r="E6" i="119"/>
  <c r="D6" i="119"/>
  <c r="C6" i="119"/>
  <c r="H5" i="119"/>
  <c r="E5" i="119"/>
  <c r="D5" i="119"/>
  <c r="C5" i="119"/>
  <c r="G34" i="118" l="1"/>
  <c r="D32" i="118" l="1"/>
  <c r="H31" i="118" l="1"/>
  <c r="E31" i="118"/>
  <c r="D31" i="118"/>
  <c r="C31" i="118"/>
  <c r="H30" i="118"/>
  <c r="E30" i="118"/>
  <c r="D30" i="118"/>
  <c r="C30" i="118"/>
  <c r="E28" i="118"/>
  <c r="D28" i="118"/>
  <c r="C28" i="118"/>
  <c r="H27" i="118"/>
  <c r="E27" i="118"/>
  <c r="D27" i="118"/>
  <c r="C27" i="118"/>
  <c r="H26" i="118"/>
  <c r="E26" i="118"/>
  <c r="D26" i="118"/>
  <c r="C26" i="118"/>
  <c r="E25" i="118"/>
  <c r="D25" i="118"/>
  <c r="C25" i="118"/>
  <c r="E24" i="118"/>
  <c r="D24" i="118"/>
  <c r="C24" i="118"/>
  <c r="C23" i="118"/>
  <c r="H22" i="118"/>
  <c r="E22" i="118"/>
  <c r="D22" i="118"/>
  <c r="C22" i="118"/>
  <c r="H21" i="118"/>
  <c r="E21" i="118"/>
  <c r="D21" i="118"/>
  <c r="C21" i="118"/>
  <c r="H20" i="118"/>
  <c r="E20" i="118"/>
  <c r="D20" i="118"/>
  <c r="C20" i="118"/>
  <c r="H19" i="118"/>
  <c r="E19" i="118"/>
  <c r="D19" i="118"/>
  <c r="C19" i="118"/>
  <c r="H18" i="118"/>
  <c r="E18" i="118"/>
  <c r="D18" i="118"/>
  <c r="C18" i="118"/>
  <c r="H17" i="118"/>
  <c r="E17" i="118"/>
  <c r="D17" i="118"/>
  <c r="C17" i="118"/>
  <c r="H16" i="118"/>
  <c r="E16" i="118"/>
  <c r="D16" i="118"/>
  <c r="C16" i="118"/>
  <c r="H15" i="118"/>
  <c r="E15" i="118"/>
  <c r="D15" i="118"/>
  <c r="C15" i="118"/>
  <c r="H14" i="118"/>
  <c r="E14" i="118"/>
  <c r="D14" i="118"/>
  <c r="C14" i="118"/>
  <c r="H13" i="118"/>
  <c r="E13" i="118"/>
  <c r="D13" i="118"/>
  <c r="C13" i="118"/>
  <c r="H12" i="118"/>
  <c r="E12" i="118"/>
  <c r="D12" i="118"/>
  <c r="C12" i="118"/>
  <c r="H11" i="118"/>
  <c r="E11" i="118"/>
  <c r="D11" i="118"/>
  <c r="C11" i="118"/>
  <c r="H10" i="118"/>
  <c r="E10" i="118"/>
  <c r="D10" i="118"/>
  <c r="C10" i="118"/>
  <c r="H9" i="118"/>
  <c r="E9" i="118"/>
  <c r="D9" i="118"/>
  <c r="C9" i="118"/>
  <c r="H8" i="118"/>
  <c r="E8" i="118"/>
  <c r="D8" i="118"/>
  <c r="C8" i="118"/>
  <c r="H7" i="118"/>
  <c r="E7" i="118"/>
  <c r="D7" i="118"/>
  <c r="C7" i="118"/>
  <c r="H6" i="118"/>
  <c r="E6" i="118"/>
  <c r="D6" i="118"/>
  <c r="C6" i="118"/>
  <c r="H5" i="118"/>
  <c r="E5" i="118"/>
  <c r="D5" i="118"/>
  <c r="C5" i="118"/>
  <c r="G33" i="117" l="1"/>
  <c r="H32" i="117"/>
  <c r="E32" i="117"/>
  <c r="D32" i="117"/>
  <c r="C32" i="117"/>
  <c r="H31" i="117"/>
  <c r="E31" i="117"/>
  <c r="D31" i="117"/>
  <c r="C31" i="117"/>
  <c r="H30" i="117"/>
  <c r="E30" i="117"/>
  <c r="D30" i="117"/>
  <c r="C30" i="117"/>
  <c r="E29" i="117"/>
  <c r="D29" i="117"/>
  <c r="C29" i="117"/>
  <c r="H28" i="117"/>
  <c r="E28" i="117"/>
  <c r="D28" i="117"/>
  <c r="C28" i="117"/>
  <c r="H27" i="117"/>
  <c r="E27" i="117"/>
  <c r="D27" i="117"/>
  <c r="C27" i="117"/>
  <c r="E26" i="117"/>
  <c r="D26" i="117"/>
  <c r="C26" i="117"/>
  <c r="H25" i="117"/>
  <c r="E25" i="117"/>
  <c r="D25" i="117"/>
  <c r="C25" i="117"/>
  <c r="H24" i="117"/>
  <c r="E24" i="117"/>
  <c r="D24" i="117"/>
  <c r="C24" i="117"/>
  <c r="H23" i="117"/>
  <c r="E23" i="117"/>
  <c r="D23" i="117"/>
  <c r="C23" i="117"/>
  <c r="H22" i="117"/>
  <c r="E22" i="117"/>
  <c r="D22" i="117"/>
  <c r="C22" i="117"/>
  <c r="H21" i="117"/>
  <c r="E21" i="117"/>
  <c r="D21" i="117"/>
  <c r="C21" i="117"/>
  <c r="H20" i="117"/>
  <c r="E20" i="117"/>
  <c r="D20" i="117"/>
  <c r="C20" i="117"/>
  <c r="H19" i="117"/>
  <c r="E19" i="117"/>
  <c r="D19" i="117"/>
  <c r="C19" i="117"/>
  <c r="H18" i="117"/>
  <c r="E18" i="117"/>
  <c r="D18" i="117"/>
  <c r="C18" i="117"/>
  <c r="H17" i="117"/>
  <c r="E17" i="117"/>
  <c r="D17" i="117"/>
  <c r="C17" i="117"/>
  <c r="H16" i="117"/>
  <c r="E16" i="117"/>
  <c r="D16" i="117"/>
  <c r="C16" i="117"/>
  <c r="H15" i="117"/>
  <c r="E15" i="117"/>
  <c r="D15" i="117"/>
  <c r="C15" i="117"/>
  <c r="H14" i="117"/>
  <c r="E14" i="117"/>
  <c r="D14" i="117"/>
  <c r="C14" i="117"/>
  <c r="H12" i="117"/>
  <c r="E12" i="117"/>
  <c r="D12" i="117"/>
  <c r="C12" i="117"/>
  <c r="H11" i="117"/>
  <c r="E11" i="117"/>
  <c r="D11" i="117"/>
  <c r="C11" i="117"/>
  <c r="H10" i="117"/>
  <c r="E10" i="117"/>
  <c r="D10" i="117"/>
  <c r="C10" i="117"/>
  <c r="H9" i="117"/>
  <c r="E9" i="117"/>
  <c r="D9" i="117"/>
  <c r="C9" i="117"/>
  <c r="H8" i="117"/>
  <c r="E8" i="117"/>
  <c r="D8" i="117"/>
  <c r="C8" i="117"/>
  <c r="H7" i="117"/>
  <c r="E7" i="117"/>
  <c r="D7" i="117"/>
  <c r="C7" i="117"/>
  <c r="H6" i="117"/>
  <c r="E6" i="117"/>
  <c r="D6" i="117"/>
  <c r="C6" i="117"/>
  <c r="H5" i="117"/>
  <c r="E5" i="117"/>
  <c r="D5" i="117"/>
  <c r="C5" i="117"/>
  <c r="H31" i="116" l="1"/>
  <c r="C31" i="116"/>
  <c r="D31" i="116"/>
  <c r="E31" i="116"/>
  <c r="C29" i="116" l="1"/>
  <c r="D29" i="116"/>
  <c r="E29" i="116"/>
  <c r="H29" i="116"/>
  <c r="C30" i="116"/>
  <c r="D30" i="116"/>
  <c r="E30" i="116"/>
  <c r="H30" i="116"/>
  <c r="G34" i="116" l="1"/>
  <c r="H33" i="116"/>
  <c r="E33" i="116"/>
  <c r="D33" i="116"/>
  <c r="C33" i="116"/>
  <c r="H32" i="116"/>
  <c r="E32" i="116"/>
  <c r="D32" i="116"/>
  <c r="C32" i="116"/>
  <c r="H28" i="116"/>
  <c r="E28" i="116"/>
  <c r="D28" i="116"/>
  <c r="C28" i="116"/>
  <c r="H27" i="116"/>
  <c r="E27" i="116"/>
  <c r="D27" i="116"/>
  <c r="C27" i="116"/>
  <c r="H26" i="116"/>
  <c r="E26" i="116"/>
  <c r="D26" i="116"/>
  <c r="C26" i="116"/>
  <c r="H25" i="116"/>
  <c r="E25" i="116"/>
  <c r="D25" i="116"/>
  <c r="C25" i="116"/>
  <c r="H24" i="116"/>
  <c r="E24" i="116"/>
  <c r="D24" i="116"/>
  <c r="C24" i="116"/>
  <c r="H23" i="116"/>
  <c r="E23" i="116"/>
  <c r="D23" i="116"/>
  <c r="C23" i="116"/>
  <c r="H22" i="116"/>
  <c r="E22" i="116"/>
  <c r="D22" i="116"/>
  <c r="C22" i="116"/>
  <c r="H21" i="116"/>
  <c r="E21" i="116"/>
  <c r="D21" i="116"/>
  <c r="C21" i="116"/>
  <c r="H20" i="116"/>
  <c r="E20" i="116"/>
  <c r="D20" i="116"/>
  <c r="C20" i="116"/>
  <c r="H19" i="116"/>
  <c r="E19" i="116"/>
  <c r="D19" i="116"/>
  <c r="C19" i="116"/>
  <c r="H18" i="116"/>
  <c r="E18" i="116"/>
  <c r="D18" i="116"/>
  <c r="C18" i="116"/>
  <c r="H17" i="116"/>
  <c r="E17" i="116"/>
  <c r="D17" i="116"/>
  <c r="C17" i="116"/>
  <c r="H16" i="116"/>
  <c r="E16" i="116"/>
  <c r="D16" i="116"/>
  <c r="C16" i="116"/>
  <c r="H15" i="116"/>
  <c r="E15" i="116"/>
  <c r="D15" i="116"/>
  <c r="C15" i="116"/>
  <c r="H14" i="116"/>
  <c r="E14" i="116"/>
  <c r="D14" i="116"/>
  <c r="C14" i="116"/>
  <c r="H12" i="116"/>
  <c r="E12" i="116"/>
  <c r="D12" i="116"/>
  <c r="C12" i="116"/>
  <c r="H11" i="116"/>
  <c r="E11" i="116"/>
  <c r="D11" i="116"/>
  <c r="C11" i="116"/>
  <c r="H10" i="116"/>
  <c r="E10" i="116"/>
  <c r="D10" i="116"/>
  <c r="C10" i="116"/>
  <c r="H9" i="116"/>
  <c r="E9" i="116"/>
  <c r="D9" i="116"/>
  <c r="C9" i="116"/>
  <c r="H8" i="116"/>
  <c r="E8" i="116"/>
  <c r="D8" i="116"/>
  <c r="C8" i="116"/>
  <c r="H7" i="116"/>
  <c r="E7" i="116"/>
  <c r="D7" i="116"/>
  <c r="C7" i="116"/>
  <c r="H6" i="116"/>
  <c r="E6" i="116"/>
  <c r="D6" i="116"/>
  <c r="C6" i="116"/>
  <c r="H5" i="116"/>
  <c r="E5" i="116"/>
  <c r="D5" i="116"/>
  <c r="C5" i="116"/>
  <c r="H6" i="114" l="1"/>
  <c r="H7" i="114"/>
  <c r="H8" i="114"/>
  <c r="H9" i="114"/>
  <c r="H10" i="114"/>
  <c r="H11" i="114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4" i="114"/>
  <c r="H25" i="114"/>
  <c r="H26" i="114"/>
  <c r="H27" i="114"/>
  <c r="H28" i="114"/>
  <c r="H31" i="114"/>
  <c r="H32" i="114"/>
  <c r="H5" i="114"/>
  <c r="E6" i="114"/>
  <c r="E7" i="114"/>
  <c r="E8" i="114"/>
  <c r="E9" i="114"/>
  <c r="E10" i="114"/>
  <c r="E11" i="114"/>
  <c r="E12" i="114"/>
  <c r="E13" i="114"/>
  <c r="E14" i="114"/>
  <c r="E15" i="114"/>
  <c r="E16" i="114"/>
  <c r="E17" i="114"/>
  <c r="E18" i="114"/>
  <c r="E19" i="114"/>
  <c r="E20" i="114"/>
  <c r="E21" i="114"/>
  <c r="E22" i="114"/>
  <c r="E23" i="114"/>
  <c r="E24" i="114"/>
  <c r="E25" i="114"/>
  <c r="E26" i="114"/>
  <c r="E27" i="114"/>
  <c r="E28" i="114"/>
  <c r="E31" i="114"/>
  <c r="E32" i="114"/>
  <c r="E5" i="114"/>
  <c r="D6" i="114"/>
  <c r="D7" i="114"/>
  <c r="D8" i="114"/>
  <c r="D9" i="114"/>
  <c r="D10" i="114"/>
  <c r="D11" i="114"/>
  <c r="D12" i="114"/>
  <c r="D13" i="114"/>
  <c r="D14" i="114"/>
  <c r="D15" i="114"/>
  <c r="D16" i="114"/>
  <c r="D17" i="114"/>
  <c r="D18" i="114"/>
  <c r="D19" i="114"/>
  <c r="D20" i="114"/>
  <c r="D21" i="114"/>
  <c r="D22" i="114"/>
  <c r="D23" i="114"/>
  <c r="D24" i="114"/>
  <c r="D25" i="114"/>
  <c r="D26" i="114"/>
  <c r="D27" i="114"/>
  <c r="D28" i="114"/>
  <c r="D31" i="114"/>
  <c r="D32" i="114"/>
  <c r="D5" i="114"/>
  <c r="C6" i="114"/>
  <c r="C7" i="114"/>
  <c r="C8" i="114"/>
  <c r="C9" i="114"/>
  <c r="C10" i="114"/>
  <c r="C11" i="114"/>
  <c r="C12" i="114"/>
  <c r="C13" i="114"/>
  <c r="C14" i="114"/>
  <c r="C15" i="114"/>
  <c r="C16" i="114"/>
  <c r="C17" i="114"/>
  <c r="C18" i="114"/>
  <c r="C19" i="114"/>
  <c r="C20" i="114"/>
  <c r="C21" i="114"/>
  <c r="C22" i="114"/>
  <c r="C23" i="114"/>
  <c r="C24" i="114"/>
  <c r="C25" i="114"/>
  <c r="C26" i="114"/>
  <c r="C27" i="114"/>
  <c r="C28" i="114"/>
  <c r="C31" i="114"/>
  <c r="C32" i="114"/>
  <c r="C5" i="114"/>
  <c r="G33" i="114" l="1"/>
  <c r="G35" i="113" l="1"/>
  <c r="H34" i="113" l="1"/>
  <c r="E34" i="113"/>
  <c r="D34" i="113"/>
  <c r="C34" i="113"/>
  <c r="H33" i="113"/>
  <c r="E33" i="113"/>
  <c r="D33" i="113"/>
  <c r="C33" i="113"/>
  <c r="H32" i="113"/>
  <c r="E32" i="113"/>
  <c r="D32" i="113"/>
  <c r="C32" i="113"/>
  <c r="H31" i="113"/>
  <c r="E31" i="113"/>
  <c r="D31" i="113"/>
  <c r="C31" i="113"/>
  <c r="H30" i="113"/>
  <c r="E30" i="113"/>
  <c r="D30" i="113"/>
  <c r="C30" i="113"/>
  <c r="H29" i="113"/>
  <c r="E29" i="113"/>
  <c r="D29" i="113"/>
  <c r="C29" i="113"/>
  <c r="H28" i="113"/>
  <c r="E28" i="113"/>
  <c r="D28" i="113"/>
  <c r="C28" i="113"/>
  <c r="H26" i="113"/>
  <c r="E26" i="113"/>
  <c r="D26" i="113"/>
  <c r="C26" i="113"/>
  <c r="H25" i="113"/>
  <c r="E25" i="113"/>
  <c r="D25" i="113"/>
  <c r="C25" i="113"/>
  <c r="H24" i="113"/>
  <c r="E24" i="113"/>
  <c r="D24" i="113"/>
  <c r="C24" i="113"/>
  <c r="H22" i="113"/>
  <c r="E22" i="113"/>
  <c r="D22" i="113"/>
  <c r="C22" i="113"/>
  <c r="H21" i="113"/>
  <c r="E21" i="113"/>
  <c r="D21" i="113"/>
  <c r="C21" i="113"/>
  <c r="H20" i="113"/>
  <c r="E20" i="113"/>
  <c r="D20" i="113"/>
  <c r="C20" i="113"/>
  <c r="H19" i="113"/>
  <c r="E19" i="113"/>
  <c r="D19" i="113"/>
  <c r="C19" i="113"/>
  <c r="H18" i="113"/>
  <c r="E18" i="113"/>
  <c r="D18" i="113"/>
  <c r="C18" i="113"/>
  <c r="H17" i="113"/>
  <c r="E17" i="113"/>
  <c r="D17" i="113"/>
  <c r="C17" i="113"/>
  <c r="H16" i="113"/>
  <c r="E16" i="113"/>
  <c r="D16" i="113"/>
  <c r="C16" i="113"/>
  <c r="H15" i="113"/>
  <c r="E15" i="113"/>
  <c r="D15" i="113"/>
  <c r="C15" i="113"/>
  <c r="H14" i="113"/>
  <c r="E14" i="113"/>
  <c r="D14" i="113"/>
  <c r="C14" i="113"/>
  <c r="H13" i="113"/>
  <c r="E13" i="113"/>
  <c r="D13" i="113"/>
  <c r="C13" i="113"/>
  <c r="H12" i="113"/>
  <c r="E12" i="113"/>
  <c r="D12" i="113"/>
  <c r="C12" i="113"/>
  <c r="H11" i="113"/>
  <c r="E11" i="113"/>
  <c r="D11" i="113"/>
  <c r="C11" i="113"/>
  <c r="H10" i="113"/>
  <c r="E10" i="113"/>
  <c r="D10" i="113"/>
  <c r="C10" i="113"/>
  <c r="H9" i="113"/>
  <c r="E9" i="113"/>
  <c r="D9" i="113"/>
  <c r="C9" i="113"/>
  <c r="H8" i="113"/>
  <c r="E8" i="113"/>
  <c r="D8" i="113"/>
  <c r="C8" i="113"/>
  <c r="H7" i="113"/>
  <c r="E7" i="113"/>
  <c r="D7" i="113"/>
  <c r="C7" i="113"/>
  <c r="H6" i="113"/>
  <c r="E6" i="113"/>
  <c r="D6" i="113"/>
  <c r="C6" i="113"/>
  <c r="G37" i="112" l="1"/>
  <c r="H36" i="112" l="1"/>
  <c r="E36" i="112"/>
  <c r="D36" i="112"/>
  <c r="C36" i="112"/>
  <c r="H33" i="112"/>
  <c r="E33" i="112"/>
  <c r="D33" i="112"/>
  <c r="C33" i="112"/>
  <c r="H32" i="112"/>
  <c r="E32" i="112"/>
  <c r="D32" i="112"/>
  <c r="C32" i="112"/>
  <c r="H31" i="112"/>
  <c r="E31" i="112"/>
  <c r="D31" i="112"/>
  <c r="C31" i="112"/>
  <c r="H30" i="112"/>
  <c r="E30" i="112"/>
  <c r="D30" i="112"/>
  <c r="C30" i="112"/>
  <c r="H29" i="112"/>
  <c r="E29" i="112"/>
  <c r="D29" i="112"/>
  <c r="C29" i="112"/>
  <c r="H28" i="112"/>
  <c r="E28" i="112"/>
  <c r="D28" i="112"/>
  <c r="C28" i="112"/>
  <c r="H27" i="112"/>
  <c r="E27" i="112"/>
  <c r="D27" i="112"/>
  <c r="C27" i="112"/>
  <c r="H26" i="112"/>
  <c r="E26" i="112"/>
  <c r="D26" i="112"/>
  <c r="C26" i="112"/>
  <c r="H25" i="112"/>
  <c r="E25" i="112"/>
  <c r="D25" i="112"/>
  <c r="C25" i="112"/>
  <c r="H24" i="112"/>
  <c r="E24" i="112"/>
  <c r="D24" i="112"/>
  <c r="C24" i="112"/>
  <c r="H23" i="112"/>
  <c r="E23" i="112"/>
  <c r="D23" i="112"/>
  <c r="C23" i="112"/>
  <c r="H22" i="112"/>
  <c r="E22" i="112"/>
  <c r="D22" i="112"/>
  <c r="C22" i="112"/>
  <c r="H21" i="112"/>
  <c r="E21" i="112"/>
  <c r="D21" i="112"/>
  <c r="C21" i="112"/>
  <c r="H20" i="112"/>
  <c r="E20" i="112"/>
  <c r="D20" i="112"/>
  <c r="C20" i="112"/>
  <c r="H19" i="112"/>
  <c r="E19" i="112"/>
  <c r="D19" i="112"/>
  <c r="C19" i="112"/>
  <c r="H18" i="112"/>
  <c r="E18" i="112"/>
  <c r="D18" i="112"/>
  <c r="C18" i="112"/>
  <c r="H17" i="112"/>
  <c r="E17" i="112"/>
  <c r="D17" i="112"/>
  <c r="C17" i="112"/>
  <c r="H16" i="112"/>
  <c r="E16" i="112"/>
  <c r="D16" i="112"/>
  <c r="C16" i="112"/>
  <c r="H15" i="112"/>
  <c r="E15" i="112"/>
  <c r="D15" i="112"/>
  <c r="C15" i="112"/>
  <c r="H14" i="112"/>
  <c r="E14" i="112"/>
  <c r="D14" i="112"/>
  <c r="C14" i="112"/>
  <c r="H13" i="112"/>
  <c r="E13" i="112"/>
  <c r="D13" i="112"/>
  <c r="C13" i="112"/>
  <c r="H12" i="112"/>
  <c r="E12" i="112"/>
  <c r="D12" i="112"/>
  <c r="C12" i="112"/>
  <c r="H11" i="112"/>
  <c r="E11" i="112"/>
  <c r="D11" i="112"/>
  <c r="C11" i="112"/>
  <c r="H10" i="112"/>
  <c r="E10" i="112"/>
  <c r="D10" i="112"/>
  <c r="C10" i="112"/>
  <c r="H9" i="112"/>
  <c r="E9" i="112"/>
  <c r="D9" i="112"/>
  <c r="C9" i="112"/>
  <c r="H8" i="112"/>
  <c r="E8" i="112"/>
  <c r="D8" i="112"/>
  <c r="C8" i="112"/>
  <c r="H7" i="112"/>
  <c r="E7" i="112"/>
  <c r="D7" i="112"/>
  <c r="C7" i="112"/>
  <c r="H6" i="112"/>
  <c r="E6" i="112"/>
  <c r="D6" i="112"/>
  <c r="C6" i="112"/>
  <c r="G40" i="110" l="1"/>
  <c r="H39" i="110"/>
  <c r="E39" i="110"/>
  <c r="D39" i="110"/>
  <c r="C39" i="110"/>
  <c r="G39" i="111" l="1"/>
  <c r="H38" i="111"/>
  <c r="E38" i="111"/>
  <c r="D38" i="111"/>
  <c r="C38" i="111"/>
  <c r="H37" i="111"/>
  <c r="E37" i="111"/>
  <c r="D37" i="111"/>
  <c r="C37" i="111"/>
  <c r="H33" i="111"/>
  <c r="E33" i="111"/>
  <c r="D33" i="111"/>
  <c r="C33" i="111"/>
  <c r="H32" i="111"/>
  <c r="E32" i="111"/>
  <c r="D32" i="111"/>
  <c r="C32" i="111"/>
  <c r="H31" i="111"/>
  <c r="E31" i="111"/>
  <c r="D31" i="111"/>
  <c r="C31" i="111"/>
  <c r="H30" i="111"/>
  <c r="E30" i="111"/>
  <c r="D30" i="111"/>
  <c r="C30" i="111"/>
  <c r="H29" i="111"/>
  <c r="E29" i="111"/>
  <c r="D29" i="111"/>
  <c r="C29" i="111"/>
  <c r="H28" i="111"/>
  <c r="E28" i="111"/>
  <c r="D28" i="111"/>
  <c r="C28" i="111"/>
  <c r="H27" i="111"/>
  <c r="E27" i="111"/>
  <c r="D27" i="111"/>
  <c r="C27" i="111"/>
  <c r="H26" i="111"/>
  <c r="E26" i="111"/>
  <c r="D26" i="111"/>
  <c r="C26" i="111"/>
  <c r="H25" i="111"/>
  <c r="E25" i="111"/>
  <c r="D25" i="111"/>
  <c r="C25" i="111"/>
  <c r="H24" i="111"/>
  <c r="E24" i="111"/>
  <c r="D24" i="111"/>
  <c r="C24" i="111"/>
  <c r="H23" i="111"/>
  <c r="E23" i="111"/>
  <c r="D23" i="111"/>
  <c r="C23" i="111"/>
  <c r="H22" i="111"/>
  <c r="E22" i="111"/>
  <c r="D22" i="111"/>
  <c r="C22" i="111"/>
  <c r="H21" i="111"/>
  <c r="E21" i="111"/>
  <c r="D21" i="111"/>
  <c r="C21" i="111"/>
  <c r="H20" i="111"/>
  <c r="E20" i="111"/>
  <c r="D20" i="111"/>
  <c r="C20" i="111"/>
  <c r="H19" i="111"/>
  <c r="E19" i="111"/>
  <c r="D19" i="111"/>
  <c r="C19" i="111"/>
  <c r="H18" i="111"/>
  <c r="E18" i="111"/>
  <c r="D18" i="111"/>
  <c r="C18" i="111"/>
  <c r="H17" i="111"/>
  <c r="E17" i="111"/>
  <c r="D17" i="111"/>
  <c r="C17" i="111"/>
  <c r="H16" i="111"/>
  <c r="E16" i="111"/>
  <c r="D16" i="111"/>
  <c r="C16" i="111"/>
  <c r="H15" i="111"/>
  <c r="E15" i="111"/>
  <c r="D15" i="111"/>
  <c r="C15" i="111"/>
  <c r="H14" i="111"/>
  <c r="E14" i="111"/>
  <c r="D14" i="111"/>
  <c r="C14" i="111"/>
  <c r="H13" i="111"/>
  <c r="E13" i="111"/>
  <c r="D13" i="111"/>
  <c r="C13" i="111"/>
  <c r="H12" i="111"/>
  <c r="E12" i="111"/>
  <c r="D12" i="111"/>
  <c r="C12" i="111"/>
  <c r="H11" i="111"/>
  <c r="E11" i="111"/>
  <c r="D11" i="111"/>
  <c r="C11" i="111"/>
  <c r="H10" i="111"/>
  <c r="E10" i="111"/>
  <c r="D10" i="111"/>
  <c r="C10" i="111"/>
  <c r="H9" i="111"/>
  <c r="E9" i="111"/>
  <c r="D9" i="111"/>
  <c r="C9" i="111"/>
  <c r="H8" i="111"/>
  <c r="E8" i="111"/>
  <c r="D8" i="111"/>
  <c r="C8" i="111"/>
  <c r="H7" i="111"/>
  <c r="E7" i="111"/>
  <c r="D7" i="111"/>
  <c r="C7" i="111"/>
  <c r="H6" i="111"/>
  <c r="E6" i="111"/>
  <c r="D6" i="111"/>
  <c r="C6" i="111"/>
  <c r="H38" i="110" l="1"/>
  <c r="E38" i="110"/>
  <c r="D38" i="110"/>
  <c r="C38" i="110"/>
  <c r="H37" i="110"/>
  <c r="E37" i="110"/>
  <c r="D37" i="110"/>
  <c r="C37" i="110"/>
  <c r="H6" i="110"/>
  <c r="E6" i="110"/>
  <c r="D6" i="110"/>
  <c r="C6" i="110"/>
  <c r="H33" i="110"/>
  <c r="E33" i="110"/>
  <c r="D33" i="110"/>
  <c r="C33" i="110"/>
  <c r="H32" i="110"/>
  <c r="E32" i="110"/>
  <c r="D32" i="110"/>
  <c r="C32" i="110"/>
  <c r="H31" i="110"/>
  <c r="E31" i="110"/>
  <c r="D31" i="110"/>
  <c r="C31" i="110"/>
  <c r="H30" i="110"/>
  <c r="E30" i="110"/>
  <c r="D30" i="110"/>
  <c r="C30" i="110"/>
  <c r="H29" i="110"/>
  <c r="E29" i="110"/>
  <c r="D29" i="110"/>
  <c r="C29" i="110"/>
  <c r="H28" i="110"/>
  <c r="E28" i="110"/>
  <c r="D28" i="110"/>
  <c r="C28" i="110"/>
  <c r="H27" i="110"/>
  <c r="E27" i="110"/>
  <c r="D27" i="110"/>
  <c r="C27" i="110"/>
  <c r="H26" i="110"/>
  <c r="E26" i="110"/>
  <c r="D26" i="110"/>
  <c r="C26" i="110"/>
  <c r="H25" i="110"/>
  <c r="E25" i="110"/>
  <c r="D25" i="110"/>
  <c r="C25" i="110"/>
  <c r="H24" i="110"/>
  <c r="E24" i="110"/>
  <c r="D24" i="110"/>
  <c r="C24" i="110"/>
  <c r="H23" i="110"/>
  <c r="E23" i="110"/>
  <c r="D23" i="110"/>
  <c r="C23" i="110"/>
  <c r="H22" i="110"/>
  <c r="E22" i="110"/>
  <c r="D22" i="110"/>
  <c r="C22" i="110"/>
  <c r="H21" i="110"/>
  <c r="E21" i="110"/>
  <c r="D21" i="110"/>
  <c r="C21" i="110"/>
  <c r="H20" i="110"/>
  <c r="E20" i="110"/>
  <c r="D20" i="110"/>
  <c r="C20" i="110"/>
  <c r="H19" i="110"/>
  <c r="E19" i="110"/>
  <c r="D19" i="110"/>
  <c r="C19" i="110"/>
  <c r="H18" i="110"/>
  <c r="E18" i="110"/>
  <c r="D18" i="110"/>
  <c r="C18" i="110"/>
  <c r="H17" i="110"/>
  <c r="E17" i="110"/>
  <c r="D17" i="110"/>
  <c r="C17" i="110"/>
  <c r="H16" i="110"/>
  <c r="E16" i="110"/>
  <c r="D16" i="110"/>
  <c r="C16" i="110"/>
  <c r="H15" i="110"/>
  <c r="E15" i="110"/>
  <c r="D15" i="110"/>
  <c r="C15" i="110"/>
  <c r="H14" i="110"/>
  <c r="E14" i="110"/>
  <c r="D14" i="110"/>
  <c r="C14" i="110"/>
  <c r="H13" i="110"/>
  <c r="E13" i="110"/>
  <c r="D13" i="110"/>
  <c r="C13" i="110"/>
  <c r="H12" i="110"/>
  <c r="E12" i="110"/>
  <c r="D12" i="110"/>
  <c r="C12" i="110"/>
  <c r="H11" i="110"/>
  <c r="E11" i="110"/>
  <c r="D11" i="110"/>
  <c r="C11" i="110"/>
  <c r="H10" i="110"/>
  <c r="E10" i="110"/>
  <c r="D10" i="110"/>
  <c r="C10" i="110"/>
  <c r="H9" i="110"/>
  <c r="E9" i="110"/>
  <c r="D9" i="110"/>
  <c r="C9" i="110"/>
  <c r="H8" i="110"/>
  <c r="E8" i="110"/>
  <c r="D8" i="110"/>
  <c r="C8" i="110"/>
  <c r="H7" i="110"/>
  <c r="E7" i="110"/>
  <c r="D7" i="110"/>
  <c r="C7" i="110"/>
  <c r="G39" i="108"/>
  <c r="H33" i="108"/>
  <c r="E33" i="108"/>
  <c r="D33" i="108"/>
  <c r="C33" i="108"/>
  <c r="H32" i="108"/>
  <c r="E32" i="108"/>
  <c r="D32" i="108"/>
  <c r="C32" i="108"/>
  <c r="H31" i="108"/>
  <c r="E31" i="108"/>
  <c r="D31" i="108"/>
  <c r="C31" i="108"/>
  <c r="H30" i="108"/>
  <c r="E30" i="108"/>
  <c r="D30" i="108"/>
  <c r="C30" i="108"/>
  <c r="H29" i="108"/>
  <c r="E29" i="108"/>
  <c r="D29" i="108"/>
  <c r="C29" i="108"/>
  <c r="H28" i="108"/>
  <c r="E28" i="108"/>
  <c r="D28" i="108"/>
  <c r="C28" i="108"/>
  <c r="H27" i="108"/>
  <c r="E27" i="108"/>
  <c r="D27" i="108"/>
  <c r="C27" i="108"/>
  <c r="H26" i="108"/>
  <c r="E26" i="108"/>
  <c r="D26" i="108"/>
  <c r="C26" i="108"/>
  <c r="H25" i="108"/>
  <c r="E25" i="108"/>
  <c r="D25" i="108"/>
  <c r="C25" i="108"/>
  <c r="H24" i="108"/>
  <c r="E24" i="108"/>
  <c r="D24" i="108"/>
  <c r="C24" i="108"/>
  <c r="H23" i="108"/>
  <c r="E23" i="108"/>
  <c r="D23" i="108"/>
  <c r="C23" i="108"/>
  <c r="H22" i="108"/>
  <c r="E22" i="108"/>
  <c r="D22" i="108"/>
  <c r="C22" i="108"/>
  <c r="H21" i="108"/>
  <c r="E21" i="108"/>
  <c r="D21" i="108"/>
  <c r="C21" i="108"/>
  <c r="H20" i="108"/>
  <c r="E20" i="108"/>
  <c r="D20" i="108"/>
  <c r="C20" i="108"/>
  <c r="H19" i="108"/>
  <c r="E19" i="108"/>
  <c r="D19" i="108"/>
  <c r="C19" i="108"/>
  <c r="H18" i="108"/>
  <c r="E18" i="108"/>
  <c r="D18" i="108"/>
  <c r="C18" i="108"/>
  <c r="H17" i="108"/>
  <c r="E17" i="108"/>
  <c r="D17" i="108"/>
  <c r="C17" i="108"/>
  <c r="H16" i="108"/>
  <c r="E16" i="108"/>
  <c r="D16" i="108"/>
  <c r="C16" i="108"/>
  <c r="H15" i="108"/>
  <c r="E15" i="108"/>
  <c r="D15" i="108"/>
  <c r="C15" i="108"/>
  <c r="H14" i="108"/>
  <c r="E14" i="108"/>
  <c r="D14" i="108"/>
  <c r="C14" i="108"/>
  <c r="H13" i="108"/>
  <c r="E13" i="108"/>
  <c r="D13" i="108"/>
  <c r="C13" i="108"/>
  <c r="H12" i="108"/>
  <c r="E12" i="108"/>
  <c r="D12" i="108"/>
  <c r="C12" i="108"/>
  <c r="H11" i="108"/>
  <c r="E11" i="108"/>
  <c r="D11" i="108"/>
  <c r="C11" i="108"/>
  <c r="H10" i="108"/>
  <c r="E10" i="108"/>
  <c r="D10" i="108"/>
  <c r="C10" i="108"/>
  <c r="H9" i="108"/>
  <c r="E9" i="108"/>
  <c r="D9" i="108"/>
  <c r="C9" i="108"/>
  <c r="H8" i="108"/>
  <c r="E8" i="108"/>
  <c r="D8" i="108"/>
  <c r="C8" i="108"/>
  <c r="H7" i="108"/>
  <c r="E7" i="108"/>
  <c r="D7" i="108"/>
  <c r="C7" i="108"/>
  <c r="H6" i="108"/>
  <c r="E6" i="108"/>
  <c r="D6" i="108"/>
  <c r="C6" i="108"/>
  <c r="G39" i="107" l="1"/>
  <c r="H17" i="107"/>
  <c r="E17" i="107"/>
  <c r="D17" i="107"/>
  <c r="C17" i="107"/>
  <c r="H31" i="107"/>
  <c r="E31" i="107"/>
  <c r="D31" i="107"/>
  <c r="C31" i="107"/>
  <c r="H26" i="107"/>
  <c r="E26" i="107"/>
  <c r="D26" i="107"/>
  <c r="C26" i="107"/>
  <c r="H14" i="107"/>
  <c r="E14" i="107"/>
  <c r="D14" i="107"/>
  <c r="C14" i="107"/>
  <c r="H25" i="107"/>
  <c r="E25" i="107"/>
  <c r="D25" i="107"/>
  <c r="C25" i="107"/>
  <c r="H9" i="107"/>
  <c r="E9" i="107"/>
  <c r="D9" i="107"/>
  <c r="C9" i="107"/>
  <c r="H32" i="107"/>
  <c r="E32" i="107"/>
  <c r="D32" i="107"/>
  <c r="C32" i="107"/>
  <c r="H29" i="107"/>
  <c r="E29" i="107"/>
  <c r="D29" i="107"/>
  <c r="C29" i="107"/>
  <c r="H21" i="107"/>
  <c r="E21" i="107"/>
  <c r="D21" i="107"/>
  <c r="C21" i="107"/>
  <c r="H6" i="107"/>
  <c r="E6" i="107"/>
  <c r="D6" i="107"/>
  <c r="C6" i="107"/>
  <c r="H19" i="107"/>
  <c r="E19" i="107"/>
  <c r="D19" i="107"/>
  <c r="C19" i="107"/>
  <c r="H28" i="107"/>
  <c r="E28" i="107"/>
  <c r="D28" i="107"/>
  <c r="C28" i="107"/>
  <c r="H23" i="107"/>
  <c r="E23" i="107"/>
  <c r="D23" i="107"/>
  <c r="C23" i="107"/>
  <c r="H7" i="107"/>
  <c r="E7" i="107"/>
  <c r="D7" i="107"/>
  <c r="C7" i="107"/>
  <c r="H33" i="107"/>
  <c r="E33" i="107"/>
  <c r="D33" i="107"/>
  <c r="C33" i="107"/>
  <c r="H24" i="107"/>
  <c r="E24" i="107"/>
  <c r="D24" i="107"/>
  <c r="C24" i="107"/>
  <c r="H13" i="107"/>
  <c r="E13" i="107"/>
  <c r="D13" i="107"/>
  <c r="C13" i="107"/>
  <c r="H11" i="107"/>
  <c r="E11" i="107"/>
  <c r="D11" i="107"/>
  <c r="C11" i="107"/>
  <c r="H30" i="107"/>
  <c r="E30" i="107"/>
  <c r="D30" i="107"/>
  <c r="C30" i="107"/>
  <c r="H15" i="107"/>
  <c r="E15" i="107"/>
  <c r="D15" i="107"/>
  <c r="C15" i="107"/>
  <c r="H10" i="107"/>
  <c r="E10" i="107"/>
  <c r="D10" i="107"/>
  <c r="C10" i="107"/>
  <c r="H16" i="107"/>
  <c r="E16" i="107"/>
  <c r="D16" i="107"/>
  <c r="C16" i="107"/>
  <c r="H20" i="107"/>
  <c r="E20" i="107"/>
  <c r="D20" i="107"/>
  <c r="C20" i="107"/>
  <c r="H27" i="107"/>
  <c r="E27" i="107"/>
  <c r="D27" i="107"/>
  <c r="C27" i="107"/>
  <c r="H18" i="107"/>
  <c r="E18" i="107"/>
  <c r="D18" i="107"/>
  <c r="C18" i="107"/>
  <c r="H12" i="107"/>
  <c r="E12" i="107"/>
  <c r="D12" i="107"/>
  <c r="C12" i="107"/>
  <c r="H8" i="107"/>
  <c r="E8" i="107"/>
  <c r="D8" i="107"/>
  <c r="C8" i="107"/>
  <c r="H22" i="107"/>
  <c r="E22" i="107"/>
  <c r="D22" i="107"/>
  <c r="C22" i="107"/>
  <c r="I39" i="106" l="1"/>
  <c r="F39" i="106"/>
  <c r="D39" i="106"/>
  <c r="C39" i="106"/>
  <c r="I38" i="106"/>
  <c r="F38" i="106"/>
  <c r="D38" i="106"/>
  <c r="C38" i="106"/>
  <c r="I37" i="106"/>
  <c r="F37" i="106"/>
  <c r="D37" i="106"/>
  <c r="C37" i="106"/>
  <c r="I36" i="106"/>
  <c r="F36" i="106"/>
  <c r="D36" i="106"/>
  <c r="C36" i="106"/>
  <c r="H40" i="106"/>
  <c r="I35" i="106"/>
  <c r="F35" i="106"/>
  <c r="D35" i="106"/>
  <c r="C35" i="106"/>
  <c r="I34" i="106"/>
  <c r="F34" i="106"/>
  <c r="D34" i="106"/>
  <c r="C34" i="106"/>
  <c r="I33" i="106"/>
  <c r="F33" i="106"/>
  <c r="D33" i="106"/>
  <c r="C33" i="106"/>
  <c r="I32" i="106"/>
  <c r="F32" i="106"/>
  <c r="D32" i="106"/>
  <c r="C32" i="106"/>
  <c r="I31" i="106"/>
  <c r="F31" i="106"/>
  <c r="D31" i="106"/>
  <c r="C31" i="106"/>
  <c r="I30" i="106"/>
  <c r="F30" i="106"/>
  <c r="D30" i="106"/>
  <c r="C30" i="106"/>
  <c r="I29" i="106"/>
  <c r="F29" i="106"/>
  <c r="D29" i="106"/>
  <c r="C29" i="106"/>
  <c r="I28" i="106"/>
  <c r="F28" i="106"/>
  <c r="D28" i="106"/>
  <c r="C28" i="106"/>
  <c r="I27" i="106"/>
  <c r="F27" i="106"/>
  <c r="D27" i="106"/>
  <c r="C27" i="106"/>
  <c r="I26" i="106"/>
  <c r="F26" i="106"/>
  <c r="D26" i="106"/>
  <c r="C26" i="106"/>
  <c r="I25" i="106"/>
  <c r="F25" i="106"/>
  <c r="D25" i="106"/>
  <c r="C25" i="106"/>
  <c r="I24" i="106"/>
  <c r="F24" i="106"/>
  <c r="D24" i="106"/>
  <c r="C24" i="106"/>
  <c r="I23" i="106"/>
  <c r="F23" i="106"/>
  <c r="D23" i="106"/>
  <c r="C23" i="106"/>
  <c r="I22" i="106"/>
  <c r="F22" i="106"/>
  <c r="D22" i="106"/>
  <c r="C22" i="106"/>
  <c r="I21" i="106"/>
  <c r="F21" i="106"/>
  <c r="D21" i="106"/>
  <c r="C21" i="106"/>
  <c r="I20" i="106"/>
  <c r="F20" i="106"/>
  <c r="D20" i="106"/>
  <c r="C20" i="106"/>
  <c r="I19" i="106"/>
  <c r="F19" i="106"/>
  <c r="D19" i="106"/>
  <c r="C19" i="106"/>
  <c r="I18" i="106"/>
  <c r="F18" i="106"/>
  <c r="D18" i="106"/>
  <c r="C18" i="106"/>
  <c r="I17" i="106"/>
  <c r="F17" i="106"/>
  <c r="D17" i="106"/>
  <c r="C17" i="106"/>
  <c r="I16" i="106"/>
  <c r="F16" i="106"/>
  <c r="D16" i="106"/>
  <c r="C16" i="106"/>
  <c r="I15" i="106"/>
  <c r="F15" i="106"/>
  <c r="D15" i="106"/>
  <c r="C15" i="106"/>
  <c r="I14" i="106"/>
  <c r="F14" i="106"/>
  <c r="D14" i="106"/>
  <c r="C14" i="106"/>
  <c r="I13" i="106"/>
  <c r="F13" i="106"/>
  <c r="D13" i="106"/>
  <c r="C13" i="106"/>
  <c r="I12" i="106"/>
  <c r="F12" i="106"/>
  <c r="D12" i="106"/>
  <c r="C12" i="106"/>
  <c r="I11" i="106"/>
  <c r="F11" i="106"/>
  <c r="D11" i="106"/>
  <c r="C11" i="106"/>
  <c r="I10" i="106"/>
  <c r="F10" i="106"/>
  <c r="D10" i="106"/>
  <c r="C10" i="106"/>
  <c r="I9" i="106"/>
  <c r="F9" i="106"/>
  <c r="D9" i="106"/>
  <c r="C9" i="106"/>
  <c r="I8" i="106"/>
  <c r="F8" i="106"/>
  <c r="D8" i="106"/>
  <c r="C8" i="106"/>
  <c r="I7" i="106"/>
  <c r="F7" i="106"/>
  <c r="D7" i="106"/>
  <c r="C7" i="106"/>
  <c r="I6" i="106"/>
  <c r="F6" i="106"/>
  <c r="D6" i="106"/>
  <c r="C6" i="106"/>
  <c r="G38" i="44" l="1"/>
  <c r="H35" i="44"/>
  <c r="H7" i="44"/>
  <c r="H8" i="44"/>
  <c r="H9" i="44"/>
  <c r="H10" i="44"/>
  <c r="H11" i="44"/>
  <c r="H12" i="44"/>
  <c r="H13" i="44"/>
  <c r="H14" i="44"/>
  <c r="H15" i="44"/>
  <c r="H16" i="44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30" i="44"/>
  <c r="H31" i="44"/>
  <c r="H32" i="44"/>
  <c r="H33" i="44"/>
  <c r="H34" i="44"/>
  <c r="C35" i="44"/>
  <c r="H6" i="44"/>
  <c r="E33" i="44"/>
  <c r="E34" i="44"/>
  <c r="E35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6" i="44"/>
  <c r="D33" i="44"/>
  <c r="D34" i="44"/>
  <c r="D35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6" i="44"/>
  <c r="W121" i="105" l="1"/>
  <c r="U121" i="105"/>
  <c r="T121" i="105"/>
  <c r="S121" i="105"/>
  <c r="R121" i="105"/>
  <c r="Q121" i="105"/>
  <c r="P121" i="105"/>
  <c r="O121" i="105"/>
  <c r="N121" i="105"/>
  <c r="M121" i="105"/>
  <c r="K121" i="105"/>
  <c r="J121" i="105"/>
  <c r="V121" i="105" s="1"/>
  <c r="I121" i="105"/>
  <c r="F121" i="105"/>
  <c r="E121" i="105"/>
  <c r="W120" i="105"/>
  <c r="U120" i="105"/>
  <c r="T120" i="105"/>
  <c r="S120" i="105"/>
  <c r="R120" i="105"/>
  <c r="Q120" i="105"/>
  <c r="P120" i="105"/>
  <c r="O120" i="105"/>
  <c r="N120" i="105"/>
  <c r="M120" i="105"/>
  <c r="L120" i="105"/>
  <c r="K120" i="105"/>
  <c r="J120" i="105"/>
  <c r="V120" i="105" s="1"/>
  <c r="I120" i="105"/>
  <c r="F120" i="105"/>
  <c r="E120" i="105"/>
  <c r="W119" i="105"/>
  <c r="U119" i="105"/>
  <c r="T119" i="105"/>
  <c r="S119" i="105"/>
  <c r="R119" i="105"/>
  <c r="Q119" i="105"/>
  <c r="P119" i="105"/>
  <c r="O119" i="105"/>
  <c r="N119" i="105"/>
  <c r="M119" i="105"/>
  <c r="L119" i="105"/>
  <c r="K119" i="105"/>
  <c r="J119" i="105"/>
  <c r="V119" i="105" s="1"/>
  <c r="I119" i="105"/>
  <c r="F119" i="105"/>
  <c r="E119" i="105"/>
  <c r="C119" i="105"/>
  <c r="W118" i="105"/>
  <c r="U118" i="105"/>
  <c r="T118" i="105"/>
  <c r="S118" i="105"/>
  <c r="R118" i="105"/>
  <c r="Q118" i="105"/>
  <c r="P118" i="105"/>
  <c r="O118" i="105"/>
  <c r="N118" i="105"/>
  <c r="M118" i="105"/>
  <c r="L118" i="105"/>
  <c r="K118" i="105"/>
  <c r="J118" i="105"/>
  <c r="V118" i="105" s="1"/>
  <c r="I118" i="105"/>
  <c r="F118" i="105"/>
  <c r="E118" i="105"/>
  <c r="C118" i="105"/>
  <c r="W117" i="105"/>
  <c r="U117" i="105"/>
  <c r="T117" i="105"/>
  <c r="S117" i="105"/>
  <c r="R117" i="105"/>
  <c r="Q117" i="105"/>
  <c r="P117" i="105"/>
  <c r="O117" i="105"/>
  <c r="M117" i="105"/>
  <c r="L117" i="105"/>
  <c r="K117" i="105"/>
  <c r="J117" i="105"/>
  <c r="V117" i="105" s="1"/>
  <c r="F117" i="105"/>
  <c r="W116" i="105"/>
  <c r="U116" i="105"/>
  <c r="T116" i="105"/>
  <c r="S116" i="105"/>
  <c r="R116" i="105"/>
  <c r="Q116" i="105"/>
  <c r="P116" i="105"/>
  <c r="O116" i="105"/>
  <c r="N116" i="105"/>
  <c r="M116" i="105"/>
  <c r="L116" i="105"/>
  <c r="K116" i="105"/>
  <c r="J116" i="105"/>
  <c r="V116" i="105" s="1"/>
  <c r="I116" i="105"/>
  <c r="F116" i="105"/>
  <c r="E116" i="105"/>
  <c r="C116" i="105"/>
  <c r="W115" i="105"/>
  <c r="U115" i="105"/>
  <c r="T115" i="105"/>
  <c r="S115" i="105"/>
  <c r="R115" i="105"/>
  <c r="Q115" i="105"/>
  <c r="P115" i="105"/>
  <c r="O115" i="105"/>
  <c r="N115" i="105"/>
  <c r="M115" i="105"/>
  <c r="L115" i="105"/>
  <c r="K115" i="105"/>
  <c r="J115" i="105"/>
  <c r="V115" i="105" s="1"/>
  <c r="I115" i="105"/>
  <c r="F115" i="105"/>
  <c r="E115" i="105"/>
  <c r="C115" i="105"/>
  <c r="W114" i="105"/>
  <c r="U114" i="105"/>
  <c r="T114" i="105"/>
  <c r="S114" i="105"/>
  <c r="R114" i="105"/>
  <c r="Q114" i="105"/>
  <c r="P114" i="105"/>
  <c r="O114" i="105"/>
  <c r="N114" i="105"/>
  <c r="M114" i="105"/>
  <c r="L114" i="105"/>
  <c r="K114" i="105"/>
  <c r="J114" i="105"/>
  <c r="V114" i="105" s="1"/>
  <c r="I114" i="105"/>
  <c r="F114" i="105"/>
  <c r="E114" i="105"/>
  <c r="C114" i="105"/>
  <c r="W113" i="105"/>
  <c r="U113" i="105"/>
  <c r="T113" i="105"/>
  <c r="S113" i="105"/>
  <c r="R113" i="105"/>
  <c r="Q113" i="105"/>
  <c r="P113" i="105"/>
  <c r="O113" i="105"/>
  <c r="N113" i="105"/>
  <c r="M113" i="105"/>
  <c r="L113" i="105"/>
  <c r="K113" i="105"/>
  <c r="J113" i="105"/>
  <c r="V113" i="105" s="1"/>
  <c r="I113" i="105"/>
  <c r="F113" i="105"/>
  <c r="E113" i="105"/>
  <c r="C113" i="105"/>
  <c r="W112" i="105"/>
  <c r="U112" i="105"/>
  <c r="T112" i="105"/>
  <c r="S112" i="105"/>
  <c r="R112" i="105"/>
  <c r="Q112" i="105"/>
  <c r="P112" i="105"/>
  <c r="O112" i="105"/>
  <c r="N112" i="105"/>
  <c r="M112" i="105"/>
  <c r="L112" i="105"/>
  <c r="K112" i="105"/>
  <c r="J112" i="105"/>
  <c r="V112" i="105" s="1"/>
  <c r="I112" i="105"/>
  <c r="F112" i="105"/>
  <c r="E112" i="105"/>
  <c r="C112" i="105"/>
  <c r="W111" i="105"/>
  <c r="U111" i="105"/>
  <c r="T111" i="105"/>
  <c r="S111" i="105"/>
  <c r="R111" i="105"/>
  <c r="Q111" i="105"/>
  <c r="P111" i="105"/>
  <c r="O111" i="105"/>
  <c r="N111" i="105"/>
  <c r="M111" i="105"/>
  <c r="L111" i="105"/>
  <c r="K111" i="105"/>
  <c r="J111" i="105"/>
  <c r="V111" i="105" s="1"/>
  <c r="I111" i="105"/>
  <c r="F111" i="105"/>
  <c r="E111" i="105"/>
  <c r="C111" i="105"/>
  <c r="W110" i="105"/>
  <c r="U110" i="105"/>
  <c r="T110" i="105"/>
  <c r="S110" i="105"/>
  <c r="R110" i="105"/>
  <c r="Q110" i="105"/>
  <c r="P110" i="105"/>
  <c r="O110" i="105"/>
  <c r="N110" i="105"/>
  <c r="M110" i="105"/>
  <c r="L110" i="105"/>
  <c r="K110" i="105"/>
  <c r="J110" i="105"/>
  <c r="V110" i="105" s="1"/>
  <c r="I110" i="105"/>
  <c r="F110" i="105"/>
  <c r="E110" i="105"/>
  <c r="C110" i="105"/>
  <c r="W109" i="105"/>
  <c r="U109" i="105"/>
  <c r="T109" i="105"/>
  <c r="S109" i="105"/>
  <c r="R109" i="105"/>
  <c r="Q109" i="105"/>
  <c r="P109" i="105"/>
  <c r="O109" i="105"/>
  <c r="N109" i="105"/>
  <c r="M109" i="105"/>
  <c r="L109" i="105"/>
  <c r="K109" i="105"/>
  <c r="J109" i="105"/>
  <c r="V109" i="105" s="1"/>
  <c r="I109" i="105"/>
  <c r="F109" i="105"/>
  <c r="E109" i="105"/>
  <c r="C109" i="105"/>
  <c r="W108" i="105"/>
  <c r="U108" i="105"/>
  <c r="T108" i="105"/>
  <c r="S108" i="105"/>
  <c r="R108" i="105"/>
  <c r="Q108" i="105"/>
  <c r="P108" i="105"/>
  <c r="O108" i="105"/>
  <c r="N108" i="105"/>
  <c r="M108" i="105"/>
  <c r="L108" i="105"/>
  <c r="K108" i="105"/>
  <c r="J108" i="105"/>
  <c r="V108" i="105" s="1"/>
  <c r="I108" i="105"/>
  <c r="F108" i="105"/>
  <c r="E108" i="105"/>
  <c r="C108" i="105"/>
  <c r="W107" i="105"/>
  <c r="U107" i="105"/>
  <c r="T107" i="105"/>
  <c r="S107" i="105"/>
  <c r="R107" i="105"/>
  <c r="Q107" i="105"/>
  <c r="P107" i="105"/>
  <c r="O107" i="105"/>
  <c r="N107" i="105"/>
  <c r="M107" i="105"/>
  <c r="L107" i="105"/>
  <c r="K107" i="105"/>
  <c r="J107" i="105"/>
  <c r="V107" i="105" s="1"/>
  <c r="I107" i="105"/>
  <c r="F107" i="105"/>
  <c r="E107" i="105"/>
  <c r="C107" i="105"/>
  <c r="W106" i="105"/>
  <c r="U106" i="105"/>
  <c r="T106" i="105"/>
  <c r="S106" i="105"/>
  <c r="R106" i="105"/>
  <c r="Q106" i="105"/>
  <c r="P106" i="105"/>
  <c r="O106" i="105"/>
  <c r="N106" i="105"/>
  <c r="M106" i="105"/>
  <c r="L106" i="105"/>
  <c r="K106" i="105"/>
  <c r="J106" i="105"/>
  <c r="V106" i="105" s="1"/>
  <c r="I106" i="105"/>
  <c r="F106" i="105"/>
  <c r="E106" i="105"/>
  <c r="C106" i="105"/>
  <c r="W105" i="105"/>
  <c r="U105" i="105"/>
  <c r="T105" i="105"/>
  <c r="S105" i="105"/>
  <c r="R105" i="105"/>
  <c r="Q105" i="105"/>
  <c r="P105" i="105"/>
  <c r="O105" i="105"/>
  <c r="N105" i="105"/>
  <c r="M105" i="105"/>
  <c r="L105" i="105"/>
  <c r="K105" i="105"/>
  <c r="J105" i="105"/>
  <c r="V105" i="105" s="1"/>
  <c r="I105" i="105"/>
  <c r="F105" i="105"/>
  <c r="E105" i="105"/>
  <c r="C105" i="105"/>
  <c r="W104" i="105"/>
  <c r="U104" i="105"/>
  <c r="T104" i="105"/>
  <c r="S104" i="105"/>
  <c r="R104" i="105"/>
  <c r="Q104" i="105"/>
  <c r="P104" i="105"/>
  <c r="O104" i="105"/>
  <c r="N104" i="105"/>
  <c r="M104" i="105"/>
  <c r="L104" i="105"/>
  <c r="K104" i="105"/>
  <c r="J104" i="105"/>
  <c r="V104" i="105" s="1"/>
  <c r="I104" i="105"/>
  <c r="F104" i="105"/>
  <c r="E104" i="105"/>
  <c r="C104" i="105"/>
  <c r="W103" i="105"/>
  <c r="U103" i="105"/>
  <c r="T103" i="105"/>
  <c r="S103" i="105"/>
  <c r="R103" i="105"/>
  <c r="Q103" i="105"/>
  <c r="P103" i="105"/>
  <c r="O103" i="105"/>
  <c r="N103" i="105"/>
  <c r="M103" i="105"/>
  <c r="L103" i="105"/>
  <c r="K103" i="105"/>
  <c r="J103" i="105"/>
  <c r="V103" i="105" s="1"/>
  <c r="I103" i="105"/>
  <c r="F103" i="105"/>
  <c r="E103" i="105"/>
  <c r="C103" i="105"/>
  <c r="W102" i="105"/>
  <c r="U102" i="105"/>
  <c r="T102" i="105"/>
  <c r="S102" i="105"/>
  <c r="R102" i="105"/>
  <c r="Q102" i="105"/>
  <c r="P102" i="105"/>
  <c r="O102" i="105"/>
  <c r="N102" i="105"/>
  <c r="M102" i="105"/>
  <c r="L102" i="105"/>
  <c r="K102" i="105"/>
  <c r="J102" i="105"/>
  <c r="V102" i="105" s="1"/>
  <c r="I102" i="105"/>
  <c r="F102" i="105"/>
  <c r="E102" i="105"/>
  <c r="C102" i="105"/>
  <c r="W101" i="105"/>
  <c r="U101" i="105"/>
  <c r="T101" i="105"/>
  <c r="S101" i="105"/>
  <c r="R101" i="105"/>
  <c r="Q101" i="105"/>
  <c r="P101" i="105"/>
  <c r="O101" i="105"/>
  <c r="N101" i="105"/>
  <c r="M101" i="105"/>
  <c r="L101" i="105"/>
  <c r="K101" i="105"/>
  <c r="J101" i="105"/>
  <c r="V101" i="105" s="1"/>
  <c r="I101" i="105"/>
  <c r="F101" i="105"/>
  <c r="E101" i="105"/>
  <c r="C101" i="105"/>
  <c r="W100" i="105"/>
  <c r="U100" i="105"/>
  <c r="T100" i="105"/>
  <c r="S100" i="105"/>
  <c r="R100" i="105"/>
  <c r="Q100" i="105"/>
  <c r="P100" i="105"/>
  <c r="O100" i="105"/>
  <c r="N100" i="105"/>
  <c r="M100" i="105"/>
  <c r="L100" i="105"/>
  <c r="K100" i="105"/>
  <c r="J100" i="105"/>
  <c r="V100" i="105" s="1"/>
  <c r="I100" i="105"/>
  <c r="F100" i="105"/>
  <c r="E100" i="105"/>
  <c r="C100" i="105"/>
  <c r="W99" i="105"/>
  <c r="U99" i="105"/>
  <c r="T99" i="105"/>
  <c r="S99" i="105"/>
  <c r="R99" i="105"/>
  <c r="Q99" i="105"/>
  <c r="P99" i="105"/>
  <c r="O99" i="105"/>
  <c r="N99" i="105"/>
  <c r="M99" i="105"/>
  <c r="L99" i="105"/>
  <c r="K99" i="105"/>
  <c r="J99" i="105"/>
  <c r="V99" i="105" s="1"/>
  <c r="I99" i="105"/>
  <c r="F99" i="105"/>
  <c r="E99" i="105"/>
  <c r="C99" i="105"/>
  <c r="W98" i="105"/>
  <c r="U98" i="105"/>
  <c r="T98" i="105"/>
  <c r="S98" i="105"/>
  <c r="R98" i="105"/>
  <c r="Q98" i="105"/>
  <c r="P98" i="105"/>
  <c r="O98" i="105"/>
  <c r="N98" i="105"/>
  <c r="M98" i="105"/>
  <c r="L98" i="105"/>
  <c r="K98" i="105"/>
  <c r="J98" i="105"/>
  <c r="V98" i="105" s="1"/>
  <c r="I98" i="105"/>
  <c r="F98" i="105"/>
  <c r="E98" i="105"/>
  <c r="C98" i="105"/>
  <c r="W97" i="105"/>
  <c r="U97" i="105"/>
  <c r="T97" i="105"/>
  <c r="S97" i="105"/>
  <c r="R97" i="105"/>
  <c r="Q97" i="105"/>
  <c r="P97" i="105"/>
  <c r="O97" i="105"/>
  <c r="N97" i="105"/>
  <c r="M97" i="105"/>
  <c r="L97" i="105"/>
  <c r="K97" i="105"/>
  <c r="J97" i="105"/>
  <c r="V97" i="105" s="1"/>
  <c r="I97" i="105"/>
  <c r="F97" i="105"/>
  <c r="E97" i="105"/>
  <c r="C97" i="105"/>
  <c r="W96" i="105"/>
  <c r="U96" i="105"/>
  <c r="T96" i="105"/>
  <c r="S96" i="105"/>
  <c r="R96" i="105"/>
  <c r="Q96" i="105"/>
  <c r="P96" i="105"/>
  <c r="O96" i="105"/>
  <c r="N96" i="105"/>
  <c r="M96" i="105"/>
  <c r="L96" i="105"/>
  <c r="K96" i="105"/>
  <c r="J96" i="105"/>
  <c r="V96" i="105" s="1"/>
  <c r="I96" i="105"/>
  <c r="F96" i="105"/>
  <c r="E96" i="105"/>
  <c r="C96" i="105"/>
  <c r="W95" i="105"/>
  <c r="U95" i="105"/>
  <c r="T95" i="105"/>
  <c r="S95" i="105"/>
  <c r="R95" i="105"/>
  <c r="Q95" i="105"/>
  <c r="P95" i="105"/>
  <c r="O95" i="105"/>
  <c r="N95" i="105"/>
  <c r="M95" i="105"/>
  <c r="L95" i="105"/>
  <c r="K95" i="105"/>
  <c r="J95" i="105"/>
  <c r="V95" i="105" s="1"/>
  <c r="I95" i="105"/>
  <c r="F95" i="105"/>
  <c r="E95" i="105"/>
  <c r="C95" i="105"/>
  <c r="W94" i="105"/>
  <c r="U94" i="105"/>
  <c r="T94" i="105"/>
  <c r="S94" i="105"/>
  <c r="R94" i="105"/>
  <c r="Q94" i="105"/>
  <c r="P94" i="105"/>
  <c r="O94" i="105"/>
  <c r="N94" i="105"/>
  <c r="M94" i="105"/>
  <c r="L94" i="105"/>
  <c r="K94" i="105"/>
  <c r="J94" i="105"/>
  <c r="V94" i="105" s="1"/>
  <c r="I94" i="105"/>
  <c r="F94" i="105"/>
  <c r="E94" i="105"/>
  <c r="C94" i="105"/>
  <c r="W93" i="105"/>
  <c r="U93" i="105"/>
  <c r="T93" i="105"/>
  <c r="S93" i="105"/>
  <c r="R93" i="105"/>
  <c r="Q93" i="105"/>
  <c r="P93" i="105"/>
  <c r="O93" i="105"/>
  <c r="N93" i="105"/>
  <c r="M93" i="105"/>
  <c r="L93" i="105"/>
  <c r="K93" i="105"/>
  <c r="J93" i="105"/>
  <c r="V93" i="105" s="1"/>
  <c r="I93" i="105"/>
  <c r="F93" i="105"/>
  <c r="E93" i="105"/>
  <c r="C93" i="105"/>
  <c r="W92" i="105"/>
  <c r="U92" i="105"/>
  <c r="T92" i="105"/>
  <c r="S92" i="105"/>
  <c r="R92" i="105"/>
  <c r="Q92" i="105"/>
  <c r="P92" i="105"/>
  <c r="O92" i="105"/>
  <c r="N92" i="105"/>
  <c r="M92" i="105"/>
  <c r="L92" i="105"/>
  <c r="K92" i="105"/>
  <c r="J92" i="105"/>
  <c r="V92" i="105" s="1"/>
  <c r="I92" i="105"/>
  <c r="F92" i="105"/>
  <c r="E92" i="105"/>
  <c r="C92" i="105"/>
  <c r="W91" i="105"/>
  <c r="U91" i="105"/>
  <c r="T91" i="105"/>
  <c r="S91" i="105"/>
  <c r="R91" i="105"/>
  <c r="Q91" i="105"/>
  <c r="P91" i="105"/>
  <c r="O91" i="105"/>
  <c r="N91" i="105"/>
  <c r="M91" i="105"/>
  <c r="L91" i="105"/>
  <c r="K91" i="105"/>
  <c r="J91" i="105"/>
  <c r="V91" i="105" s="1"/>
  <c r="I91" i="105"/>
  <c r="F91" i="105"/>
  <c r="E91" i="105"/>
  <c r="C91" i="105"/>
  <c r="W90" i="105"/>
  <c r="U90" i="105"/>
  <c r="T90" i="105"/>
  <c r="S90" i="105"/>
  <c r="R90" i="105"/>
  <c r="Q90" i="105"/>
  <c r="P90" i="105"/>
  <c r="O90" i="105"/>
  <c r="N90" i="105"/>
  <c r="M90" i="105"/>
  <c r="L90" i="105"/>
  <c r="K90" i="105"/>
  <c r="J90" i="105"/>
  <c r="V90" i="105" s="1"/>
  <c r="I90" i="105"/>
  <c r="F90" i="105"/>
  <c r="E90" i="105"/>
  <c r="C90" i="105"/>
  <c r="W89" i="105"/>
  <c r="U89" i="105"/>
  <c r="T89" i="105"/>
  <c r="S89" i="105"/>
  <c r="R89" i="105"/>
  <c r="Q89" i="105"/>
  <c r="P89" i="105"/>
  <c r="O89" i="105"/>
  <c r="N89" i="105"/>
  <c r="M89" i="105"/>
  <c r="L89" i="105"/>
  <c r="K89" i="105"/>
  <c r="J89" i="105"/>
  <c r="V89" i="105" s="1"/>
  <c r="I89" i="105"/>
  <c r="F89" i="105"/>
  <c r="E89" i="105"/>
  <c r="C89" i="105"/>
  <c r="W88" i="105"/>
  <c r="U88" i="105"/>
  <c r="T88" i="105"/>
  <c r="S88" i="105"/>
  <c r="R88" i="105"/>
  <c r="Q88" i="105"/>
  <c r="P88" i="105"/>
  <c r="O88" i="105"/>
  <c r="N88" i="105"/>
  <c r="M88" i="105"/>
  <c r="L88" i="105"/>
  <c r="K88" i="105"/>
  <c r="J88" i="105"/>
  <c r="V88" i="105" s="1"/>
  <c r="I88" i="105"/>
  <c r="F88" i="105"/>
  <c r="E88" i="105"/>
  <c r="C88" i="105"/>
  <c r="W87" i="105"/>
  <c r="U87" i="105"/>
  <c r="T87" i="105"/>
  <c r="S87" i="105"/>
  <c r="R87" i="105"/>
  <c r="Q87" i="105"/>
  <c r="P87" i="105"/>
  <c r="O87" i="105"/>
  <c r="N87" i="105"/>
  <c r="M87" i="105"/>
  <c r="L87" i="105"/>
  <c r="K87" i="105"/>
  <c r="J87" i="105"/>
  <c r="V87" i="105" s="1"/>
  <c r="I87" i="105"/>
  <c r="F87" i="105"/>
  <c r="E87" i="105"/>
  <c r="C87" i="105"/>
  <c r="W86" i="105"/>
  <c r="U86" i="105"/>
  <c r="T86" i="105"/>
  <c r="S86" i="105"/>
  <c r="R86" i="105"/>
  <c r="Q86" i="105"/>
  <c r="P86" i="105"/>
  <c r="O86" i="105"/>
  <c r="N86" i="105"/>
  <c r="M86" i="105"/>
  <c r="L86" i="105"/>
  <c r="K86" i="105"/>
  <c r="J86" i="105"/>
  <c r="V86" i="105" s="1"/>
  <c r="I86" i="105"/>
  <c r="F86" i="105"/>
  <c r="E86" i="105"/>
  <c r="C86" i="105"/>
  <c r="W85" i="105"/>
  <c r="U85" i="105"/>
  <c r="T85" i="105"/>
  <c r="S85" i="105"/>
  <c r="R85" i="105"/>
  <c r="Q85" i="105"/>
  <c r="P85" i="105"/>
  <c r="O85" i="105"/>
  <c r="N85" i="105"/>
  <c r="M85" i="105"/>
  <c r="L85" i="105"/>
  <c r="K85" i="105"/>
  <c r="J85" i="105"/>
  <c r="V85" i="105" s="1"/>
  <c r="I85" i="105"/>
  <c r="F85" i="105"/>
  <c r="E85" i="105"/>
  <c r="C85" i="105"/>
  <c r="W84" i="105"/>
  <c r="U84" i="105"/>
  <c r="T84" i="105"/>
  <c r="S84" i="105"/>
  <c r="R84" i="105"/>
  <c r="Q84" i="105"/>
  <c r="P84" i="105"/>
  <c r="O84" i="105"/>
  <c r="N84" i="105"/>
  <c r="M84" i="105"/>
  <c r="L84" i="105"/>
  <c r="K84" i="105"/>
  <c r="J84" i="105"/>
  <c r="V84" i="105" s="1"/>
  <c r="I84" i="105"/>
  <c r="F84" i="105"/>
  <c r="E84" i="105"/>
  <c r="C84" i="105"/>
  <c r="W83" i="105"/>
  <c r="U83" i="105"/>
  <c r="T83" i="105"/>
  <c r="S83" i="105"/>
  <c r="R83" i="105"/>
  <c r="Q83" i="105"/>
  <c r="P83" i="105"/>
  <c r="O83" i="105"/>
  <c r="N83" i="105"/>
  <c r="M83" i="105"/>
  <c r="L83" i="105"/>
  <c r="K83" i="105"/>
  <c r="J83" i="105"/>
  <c r="V83" i="105" s="1"/>
  <c r="I83" i="105"/>
  <c r="F83" i="105"/>
  <c r="E83" i="105"/>
  <c r="C83" i="105"/>
  <c r="W82" i="105"/>
  <c r="U82" i="105"/>
  <c r="T82" i="105"/>
  <c r="S82" i="105"/>
  <c r="R82" i="105"/>
  <c r="Q82" i="105"/>
  <c r="P82" i="105"/>
  <c r="O82" i="105"/>
  <c r="N82" i="105"/>
  <c r="M82" i="105"/>
  <c r="L82" i="105"/>
  <c r="K82" i="105"/>
  <c r="J82" i="105"/>
  <c r="V82" i="105" s="1"/>
  <c r="I82" i="105"/>
  <c r="F82" i="105"/>
  <c r="E82" i="105"/>
  <c r="C82" i="105"/>
  <c r="W81" i="105"/>
  <c r="U81" i="105"/>
  <c r="T81" i="105"/>
  <c r="S81" i="105"/>
  <c r="R81" i="105"/>
  <c r="Q81" i="105"/>
  <c r="P81" i="105"/>
  <c r="O81" i="105"/>
  <c r="N81" i="105"/>
  <c r="M81" i="105"/>
  <c r="L81" i="105"/>
  <c r="K81" i="105"/>
  <c r="J81" i="105"/>
  <c r="V81" i="105" s="1"/>
  <c r="I81" i="105"/>
  <c r="H81" i="105"/>
  <c r="F81" i="105"/>
  <c r="C81" i="105"/>
  <c r="W80" i="105"/>
  <c r="U80" i="105"/>
  <c r="T80" i="105"/>
  <c r="S80" i="105"/>
  <c r="R80" i="105"/>
  <c r="Q80" i="105"/>
  <c r="P80" i="105"/>
  <c r="O80" i="105"/>
  <c r="N80" i="105"/>
  <c r="M80" i="105"/>
  <c r="L80" i="105"/>
  <c r="K80" i="105"/>
  <c r="J80" i="105"/>
  <c r="V80" i="105" s="1"/>
  <c r="I80" i="105"/>
  <c r="F80" i="105"/>
  <c r="E80" i="105"/>
  <c r="C80" i="105"/>
  <c r="W79" i="105"/>
  <c r="U79" i="105"/>
  <c r="T79" i="105"/>
  <c r="S79" i="105"/>
  <c r="R79" i="105"/>
  <c r="Q79" i="105"/>
  <c r="P79" i="105"/>
  <c r="O79" i="105"/>
  <c r="N79" i="105"/>
  <c r="M79" i="105"/>
  <c r="L79" i="105"/>
  <c r="K79" i="105"/>
  <c r="J79" i="105"/>
  <c r="V79" i="105" s="1"/>
  <c r="I79" i="105"/>
  <c r="F79" i="105"/>
  <c r="E79" i="105"/>
  <c r="C79" i="105"/>
  <c r="W78" i="105"/>
  <c r="U78" i="105"/>
  <c r="T78" i="105"/>
  <c r="S78" i="105"/>
  <c r="R78" i="105"/>
  <c r="Q78" i="105"/>
  <c r="P78" i="105"/>
  <c r="O78" i="105"/>
  <c r="N78" i="105"/>
  <c r="M78" i="105"/>
  <c r="L78" i="105"/>
  <c r="K78" i="105"/>
  <c r="J78" i="105"/>
  <c r="V78" i="105" s="1"/>
  <c r="I78" i="105"/>
  <c r="F78" i="105"/>
  <c r="E78" i="105"/>
  <c r="C78" i="105"/>
  <c r="W77" i="105"/>
  <c r="U77" i="105"/>
  <c r="T77" i="105"/>
  <c r="S77" i="105"/>
  <c r="R77" i="105"/>
  <c r="Q77" i="105"/>
  <c r="P77" i="105"/>
  <c r="O77" i="105"/>
  <c r="N77" i="105"/>
  <c r="M77" i="105"/>
  <c r="L77" i="105"/>
  <c r="K77" i="105"/>
  <c r="J77" i="105"/>
  <c r="V77" i="105" s="1"/>
  <c r="I77" i="105"/>
  <c r="F77" i="105"/>
  <c r="E77" i="105"/>
  <c r="C77" i="105"/>
  <c r="W76" i="105"/>
  <c r="U76" i="105"/>
  <c r="T76" i="105"/>
  <c r="S76" i="105"/>
  <c r="R76" i="105"/>
  <c r="Q76" i="105"/>
  <c r="P76" i="105"/>
  <c r="O76" i="105"/>
  <c r="N76" i="105"/>
  <c r="M76" i="105"/>
  <c r="L76" i="105"/>
  <c r="K76" i="105"/>
  <c r="J76" i="105"/>
  <c r="V76" i="105" s="1"/>
  <c r="I76" i="105"/>
  <c r="F76" i="105"/>
  <c r="E76" i="105"/>
  <c r="C76" i="105"/>
  <c r="W75" i="105"/>
  <c r="U75" i="105"/>
  <c r="T75" i="105"/>
  <c r="S75" i="105"/>
  <c r="R75" i="105"/>
  <c r="Q75" i="105"/>
  <c r="P75" i="105"/>
  <c r="O75" i="105"/>
  <c r="N75" i="105"/>
  <c r="M75" i="105"/>
  <c r="L75" i="105"/>
  <c r="K75" i="105"/>
  <c r="J75" i="105"/>
  <c r="V75" i="105" s="1"/>
  <c r="I75" i="105"/>
  <c r="F75" i="105"/>
  <c r="E75" i="105"/>
  <c r="C75" i="105"/>
  <c r="W74" i="105"/>
  <c r="U74" i="105"/>
  <c r="T74" i="105"/>
  <c r="S74" i="105"/>
  <c r="R74" i="105"/>
  <c r="Q74" i="105"/>
  <c r="P74" i="105"/>
  <c r="O74" i="105"/>
  <c r="N74" i="105"/>
  <c r="M74" i="105"/>
  <c r="L74" i="105"/>
  <c r="K74" i="105"/>
  <c r="J74" i="105"/>
  <c r="V74" i="105" s="1"/>
  <c r="I74" i="105"/>
  <c r="F74" i="105"/>
  <c r="E74" i="105"/>
  <c r="C74" i="105"/>
  <c r="W73" i="105"/>
  <c r="U73" i="105"/>
  <c r="T73" i="105"/>
  <c r="S73" i="105"/>
  <c r="R73" i="105"/>
  <c r="Q73" i="105"/>
  <c r="P73" i="105"/>
  <c r="O73" i="105"/>
  <c r="N73" i="105"/>
  <c r="M73" i="105"/>
  <c r="L73" i="105"/>
  <c r="K73" i="105"/>
  <c r="J73" i="105"/>
  <c r="V73" i="105" s="1"/>
  <c r="I73" i="105"/>
  <c r="F73" i="105"/>
  <c r="E73" i="105"/>
  <c r="C73" i="105"/>
  <c r="W72" i="105"/>
  <c r="U72" i="105"/>
  <c r="T72" i="105"/>
  <c r="S72" i="105"/>
  <c r="R72" i="105"/>
  <c r="Q72" i="105"/>
  <c r="P72" i="105"/>
  <c r="O72" i="105"/>
  <c r="N72" i="105"/>
  <c r="M72" i="105"/>
  <c r="L72" i="105"/>
  <c r="K72" i="105"/>
  <c r="J72" i="105"/>
  <c r="V72" i="105" s="1"/>
  <c r="I72" i="105"/>
  <c r="F72" i="105"/>
  <c r="E72" i="105"/>
  <c r="C72" i="105"/>
  <c r="W71" i="105"/>
  <c r="U71" i="105"/>
  <c r="T71" i="105"/>
  <c r="S71" i="105"/>
  <c r="R71" i="105"/>
  <c r="Q71" i="105"/>
  <c r="P71" i="105"/>
  <c r="O71" i="105"/>
  <c r="N71" i="105"/>
  <c r="M71" i="105"/>
  <c r="L71" i="105"/>
  <c r="K71" i="105"/>
  <c r="J71" i="105"/>
  <c r="V71" i="105" s="1"/>
  <c r="I71" i="105"/>
  <c r="F71" i="105"/>
  <c r="E71" i="105"/>
  <c r="C71" i="105"/>
  <c r="W70" i="105"/>
  <c r="U70" i="105"/>
  <c r="T70" i="105"/>
  <c r="S70" i="105"/>
  <c r="R70" i="105"/>
  <c r="Q70" i="105"/>
  <c r="P70" i="105"/>
  <c r="O70" i="105"/>
  <c r="N70" i="105"/>
  <c r="M70" i="105"/>
  <c r="L70" i="105"/>
  <c r="K70" i="105"/>
  <c r="J70" i="105"/>
  <c r="V70" i="105" s="1"/>
  <c r="I70" i="105"/>
  <c r="F70" i="105"/>
  <c r="E70" i="105"/>
  <c r="C70" i="105"/>
  <c r="W69" i="105"/>
  <c r="U69" i="105"/>
  <c r="T69" i="105"/>
  <c r="S69" i="105"/>
  <c r="R69" i="105"/>
  <c r="Q69" i="105"/>
  <c r="P69" i="105"/>
  <c r="O69" i="105"/>
  <c r="N69" i="105"/>
  <c r="M69" i="105"/>
  <c r="L69" i="105"/>
  <c r="K69" i="105"/>
  <c r="J69" i="105"/>
  <c r="V69" i="105" s="1"/>
  <c r="I69" i="105"/>
  <c r="F69" i="105"/>
  <c r="E69" i="105"/>
  <c r="C69" i="105"/>
  <c r="W68" i="105"/>
  <c r="U68" i="105"/>
  <c r="T68" i="105"/>
  <c r="S68" i="105"/>
  <c r="R68" i="105"/>
  <c r="Q68" i="105"/>
  <c r="P68" i="105"/>
  <c r="O68" i="105"/>
  <c r="N68" i="105"/>
  <c r="M68" i="105"/>
  <c r="L68" i="105"/>
  <c r="K68" i="105"/>
  <c r="J68" i="105"/>
  <c r="V68" i="105" s="1"/>
  <c r="I68" i="105"/>
  <c r="F68" i="105"/>
  <c r="E68" i="105"/>
  <c r="C68" i="105"/>
  <c r="W67" i="105"/>
  <c r="U67" i="105"/>
  <c r="T67" i="105"/>
  <c r="S67" i="105"/>
  <c r="R67" i="105"/>
  <c r="Q67" i="105"/>
  <c r="P67" i="105"/>
  <c r="O67" i="105"/>
  <c r="N67" i="105"/>
  <c r="M67" i="105"/>
  <c r="L67" i="105"/>
  <c r="K67" i="105"/>
  <c r="J67" i="105"/>
  <c r="V67" i="105" s="1"/>
  <c r="I67" i="105"/>
  <c r="F67" i="105"/>
  <c r="E67" i="105"/>
  <c r="C67" i="105"/>
  <c r="W66" i="105"/>
  <c r="U66" i="105"/>
  <c r="T66" i="105"/>
  <c r="S66" i="105"/>
  <c r="R66" i="105"/>
  <c r="Q66" i="105"/>
  <c r="P66" i="105"/>
  <c r="O66" i="105"/>
  <c r="N66" i="105"/>
  <c r="M66" i="105"/>
  <c r="L66" i="105"/>
  <c r="K66" i="105"/>
  <c r="J66" i="105"/>
  <c r="V66" i="105" s="1"/>
  <c r="I66" i="105"/>
  <c r="F66" i="105"/>
  <c r="E66" i="105"/>
  <c r="C66" i="105"/>
  <c r="W65" i="105"/>
  <c r="U65" i="105"/>
  <c r="T65" i="105"/>
  <c r="S65" i="105"/>
  <c r="R65" i="105"/>
  <c r="Q65" i="105"/>
  <c r="P65" i="105"/>
  <c r="O65" i="105"/>
  <c r="N65" i="105"/>
  <c r="M65" i="105"/>
  <c r="L65" i="105"/>
  <c r="K65" i="105"/>
  <c r="J65" i="105"/>
  <c r="V65" i="105" s="1"/>
  <c r="I65" i="105"/>
  <c r="F65" i="105"/>
  <c r="E65" i="105"/>
  <c r="C65" i="105"/>
  <c r="W64" i="105"/>
  <c r="U64" i="105"/>
  <c r="T64" i="105"/>
  <c r="S64" i="105"/>
  <c r="R64" i="105"/>
  <c r="Q64" i="105"/>
  <c r="P64" i="105"/>
  <c r="O64" i="105"/>
  <c r="N64" i="105"/>
  <c r="M64" i="105"/>
  <c r="L64" i="105"/>
  <c r="K64" i="105"/>
  <c r="J64" i="105"/>
  <c r="V64" i="105" s="1"/>
  <c r="F64" i="105"/>
  <c r="E64" i="105"/>
  <c r="C64" i="105"/>
  <c r="W63" i="105"/>
  <c r="U63" i="105"/>
  <c r="T63" i="105"/>
  <c r="S63" i="105"/>
  <c r="R63" i="105"/>
  <c r="Q63" i="105"/>
  <c r="P63" i="105"/>
  <c r="O63" i="105"/>
  <c r="N63" i="105"/>
  <c r="M63" i="105"/>
  <c r="L63" i="105"/>
  <c r="K63" i="105"/>
  <c r="J63" i="105"/>
  <c r="V63" i="105" s="1"/>
  <c r="I63" i="105"/>
  <c r="F63" i="105"/>
  <c r="E63" i="105"/>
  <c r="C63" i="105"/>
  <c r="W62" i="105"/>
  <c r="U62" i="105"/>
  <c r="T62" i="105"/>
  <c r="S62" i="105"/>
  <c r="R62" i="105"/>
  <c r="Q62" i="105"/>
  <c r="P62" i="105"/>
  <c r="O62" i="105"/>
  <c r="N62" i="105"/>
  <c r="M62" i="105"/>
  <c r="L62" i="105"/>
  <c r="K62" i="105"/>
  <c r="J62" i="105"/>
  <c r="V62" i="105" s="1"/>
  <c r="I62" i="105"/>
  <c r="F62" i="105"/>
  <c r="E62" i="105"/>
  <c r="C62" i="105"/>
  <c r="W61" i="105"/>
  <c r="U61" i="105"/>
  <c r="T61" i="105"/>
  <c r="S61" i="105"/>
  <c r="R61" i="105"/>
  <c r="Q61" i="105"/>
  <c r="P61" i="105"/>
  <c r="O61" i="105"/>
  <c r="N61" i="105"/>
  <c r="M61" i="105"/>
  <c r="L61" i="105"/>
  <c r="K61" i="105"/>
  <c r="J61" i="105"/>
  <c r="V61" i="105" s="1"/>
  <c r="F61" i="105"/>
  <c r="E61" i="105"/>
  <c r="C61" i="105"/>
  <c r="W60" i="105"/>
  <c r="U60" i="105"/>
  <c r="T60" i="105"/>
  <c r="S60" i="105"/>
  <c r="R60" i="105"/>
  <c r="Q60" i="105"/>
  <c r="P60" i="105"/>
  <c r="O60" i="105"/>
  <c r="N60" i="105"/>
  <c r="M60" i="105"/>
  <c r="L60" i="105"/>
  <c r="K60" i="105"/>
  <c r="J60" i="105"/>
  <c r="V60" i="105" s="1"/>
  <c r="F60" i="105"/>
  <c r="E60" i="105"/>
  <c r="C60" i="105"/>
  <c r="W59" i="105"/>
  <c r="U59" i="105"/>
  <c r="T59" i="105"/>
  <c r="S59" i="105"/>
  <c r="R59" i="105"/>
  <c r="Q59" i="105"/>
  <c r="P59" i="105"/>
  <c r="O59" i="105"/>
  <c r="N59" i="105"/>
  <c r="M59" i="105"/>
  <c r="L59" i="105"/>
  <c r="K59" i="105"/>
  <c r="J59" i="105"/>
  <c r="V59" i="105" s="1"/>
  <c r="I59" i="105"/>
  <c r="F59" i="105"/>
  <c r="E59" i="105"/>
  <c r="C59" i="105"/>
  <c r="W58" i="105"/>
  <c r="U58" i="105"/>
  <c r="T58" i="105"/>
  <c r="S58" i="105"/>
  <c r="R58" i="105"/>
  <c r="Q58" i="105"/>
  <c r="P58" i="105"/>
  <c r="O58" i="105"/>
  <c r="N58" i="105"/>
  <c r="M58" i="105"/>
  <c r="L58" i="105"/>
  <c r="K58" i="105"/>
  <c r="J58" i="105"/>
  <c r="V58" i="105" s="1"/>
  <c r="I58" i="105"/>
  <c r="F58" i="105"/>
  <c r="E58" i="105"/>
  <c r="C58" i="105"/>
  <c r="W57" i="105"/>
  <c r="U57" i="105"/>
  <c r="T57" i="105"/>
  <c r="S57" i="105"/>
  <c r="R57" i="105"/>
  <c r="Q57" i="105"/>
  <c r="P57" i="105"/>
  <c r="O57" i="105"/>
  <c r="N57" i="105"/>
  <c r="M57" i="105"/>
  <c r="L57" i="105"/>
  <c r="K57" i="105"/>
  <c r="J57" i="105"/>
  <c r="V57" i="105" s="1"/>
  <c r="I57" i="105"/>
  <c r="F57" i="105"/>
  <c r="E57" i="105"/>
  <c r="C57" i="105"/>
  <c r="W56" i="105"/>
  <c r="U56" i="105"/>
  <c r="T56" i="105"/>
  <c r="S56" i="105"/>
  <c r="R56" i="105"/>
  <c r="Q56" i="105"/>
  <c r="P56" i="105"/>
  <c r="O56" i="105"/>
  <c r="N56" i="105"/>
  <c r="M56" i="105"/>
  <c r="L56" i="105"/>
  <c r="K56" i="105"/>
  <c r="J56" i="105"/>
  <c r="V56" i="105" s="1"/>
  <c r="I56" i="105"/>
  <c r="F56" i="105"/>
  <c r="E56" i="105"/>
  <c r="C56" i="105"/>
  <c r="W55" i="105"/>
  <c r="U55" i="105"/>
  <c r="T55" i="105"/>
  <c r="S55" i="105"/>
  <c r="R55" i="105"/>
  <c r="Q55" i="105"/>
  <c r="P55" i="105"/>
  <c r="O55" i="105"/>
  <c r="N55" i="105"/>
  <c r="M55" i="105"/>
  <c r="L55" i="105"/>
  <c r="K55" i="105"/>
  <c r="J55" i="105"/>
  <c r="V55" i="105" s="1"/>
  <c r="I55" i="105"/>
  <c r="F55" i="105"/>
  <c r="E55" i="105"/>
  <c r="C55" i="105"/>
  <c r="W54" i="105"/>
  <c r="U54" i="105"/>
  <c r="T54" i="105"/>
  <c r="S54" i="105"/>
  <c r="R54" i="105"/>
  <c r="Q54" i="105"/>
  <c r="P54" i="105"/>
  <c r="O54" i="105"/>
  <c r="N54" i="105"/>
  <c r="M54" i="105"/>
  <c r="L54" i="105"/>
  <c r="K54" i="105"/>
  <c r="J54" i="105"/>
  <c r="V54" i="105" s="1"/>
  <c r="I54" i="105"/>
  <c r="F54" i="105"/>
  <c r="E54" i="105"/>
  <c r="C54" i="105"/>
  <c r="W53" i="105"/>
  <c r="U53" i="105"/>
  <c r="T53" i="105"/>
  <c r="S53" i="105"/>
  <c r="R53" i="105"/>
  <c r="Q53" i="105"/>
  <c r="P53" i="105"/>
  <c r="O53" i="105"/>
  <c r="N53" i="105"/>
  <c r="M53" i="105"/>
  <c r="L53" i="105"/>
  <c r="K53" i="105"/>
  <c r="J53" i="105"/>
  <c r="V53" i="105" s="1"/>
  <c r="I53" i="105"/>
  <c r="F53" i="105"/>
  <c r="E53" i="105"/>
  <c r="C53" i="105"/>
  <c r="W52" i="105"/>
  <c r="U52" i="105"/>
  <c r="T52" i="105"/>
  <c r="S52" i="105"/>
  <c r="R52" i="105"/>
  <c r="Q52" i="105"/>
  <c r="P52" i="105"/>
  <c r="O52" i="105"/>
  <c r="N52" i="105"/>
  <c r="M52" i="105"/>
  <c r="L52" i="105"/>
  <c r="K52" i="105"/>
  <c r="J52" i="105"/>
  <c r="V52" i="105" s="1"/>
  <c r="I52" i="105"/>
  <c r="F52" i="105"/>
  <c r="E52" i="105"/>
  <c r="C52" i="105"/>
  <c r="W51" i="105"/>
  <c r="U51" i="105"/>
  <c r="T51" i="105"/>
  <c r="S51" i="105"/>
  <c r="R51" i="105"/>
  <c r="Q51" i="105"/>
  <c r="P51" i="105"/>
  <c r="O51" i="105"/>
  <c r="N51" i="105"/>
  <c r="M51" i="105"/>
  <c r="L51" i="105"/>
  <c r="K51" i="105"/>
  <c r="J51" i="105"/>
  <c r="V51" i="105" s="1"/>
  <c r="I51" i="105"/>
  <c r="F51" i="105"/>
  <c r="E51" i="105"/>
  <c r="C51" i="105"/>
  <c r="W50" i="105"/>
  <c r="U50" i="105"/>
  <c r="T50" i="105"/>
  <c r="S50" i="105"/>
  <c r="R50" i="105"/>
  <c r="Q50" i="105"/>
  <c r="P50" i="105"/>
  <c r="O50" i="105"/>
  <c r="N50" i="105"/>
  <c r="M50" i="105"/>
  <c r="L50" i="105"/>
  <c r="K50" i="105"/>
  <c r="J50" i="105"/>
  <c r="V50" i="105" s="1"/>
  <c r="I50" i="105"/>
  <c r="F50" i="105"/>
  <c r="E50" i="105"/>
  <c r="C50" i="105"/>
  <c r="W49" i="105"/>
  <c r="U49" i="105"/>
  <c r="T49" i="105"/>
  <c r="S49" i="105"/>
  <c r="R49" i="105"/>
  <c r="Q49" i="105"/>
  <c r="P49" i="105"/>
  <c r="O49" i="105"/>
  <c r="N49" i="105"/>
  <c r="M49" i="105"/>
  <c r="L49" i="105"/>
  <c r="K49" i="105"/>
  <c r="J49" i="105"/>
  <c r="V49" i="105" s="1"/>
  <c r="I49" i="105"/>
  <c r="F49" i="105"/>
  <c r="E49" i="105"/>
  <c r="C49" i="105"/>
  <c r="W48" i="105"/>
  <c r="U48" i="105"/>
  <c r="T48" i="105"/>
  <c r="S48" i="105"/>
  <c r="R48" i="105"/>
  <c r="Q48" i="105"/>
  <c r="P48" i="105"/>
  <c r="O48" i="105"/>
  <c r="N48" i="105"/>
  <c r="M48" i="105"/>
  <c r="L48" i="105"/>
  <c r="K48" i="105"/>
  <c r="J48" i="105"/>
  <c r="V48" i="105" s="1"/>
  <c r="I48" i="105"/>
  <c r="F48" i="105"/>
  <c r="E48" i="105"/>
  <c r="C48" i="105"/>
  <c r="W47" i="105"/>
  <c r="U47" i="105"/>
  <c r="T47" i="105"/>
  <c r="S47" i="105"/>
  <c r="R47" i="105"/>
  <c r="Q47" i="105"/>
  <c r="P47" i="105"/>
  <c r="O47" i="105"/>
  <c r="N47" i="105"/>
  <c r="M47" i="105"/>
  <c r="L47" i="105"/>
  <c r="K47" i="105"/>
  <c r="J47" i="105"/>
  <c r="V47" i="105" s="1"/>
  <c r="I47" i="105"/>
  <c r="H47" i="105"/>
  <c r="F47" i="105"/>
  <c r="E47" i="105"/>
  <c r="C47" i="105"/>
  <c r="W46" i="105"/>
  <c r="U46" i="105"/>
  <c r="T46" i="105"/>
  <c r="S46" i="105"/>
  <c r="R46" i="105"/>
  <c r="Q46" i="105"/>
  <c r="P46" i="105"/>
  <c r="O46" i="105"/>
  <c r="N46" i="105"/>
  <c r="M46" i="105"/>
  <c r="L46" i="105"/>
  <c r="K46" i="105"/>
  <c r="J46" i="105"/>
  <c r="V46" i="105" s="1"/>
  <c r="I46" i="105"/>
  <c r="H46" i="105"/>
  <c r="F46" i="105"/>
  <c r="E46" i="105"/>
  <c r="C46" i="105"/>
  <c r="W45" i="105"/>
  <c r="U45" i="105"/>
  <c r="T45" i="105"/>
  <c r="S45" i="105"/>
  <c r="R45" i="105"/>
  <c r="Q45" i="105"/>
  <c r="P45" i="105"/>
  <c r="O45" i="105"/>
  <c r="N45" i="105"/>
  <c r="M45" i="105"/>
  <c r="L45" i="105"/>
  <c r="K45" i="105"/>
  <c r="J45" i="105"/>
  <c r="V45" i="105" s="1"/>
  <c r="I45" i="105"/>
  <c r="H45" i="105"/>
  <c r="F45" i="105"/>
  <c r="E45" i="105"/>
  <c r="C45" i="105"/>
  <c r="W44" i="105"/>
  <c r="U44" i="105"/>
  <c r="T44" i="105"/>
  <c r="S44" i="105"/>
  <c r="R44" i="105"/>
  <c r="Q44" i="105"/>
  <c r="P44" i="105"/>
  <c r="O44" i="105"/>
  <c r="N44" i="105"/>
  <c r="M44" i="105"/>
  <c r="L44" i="105"/>
  <c r="K44" i="105"/>
  <c r="J44" i="105"/>
  <c r="V44" i="105" s="1"/>
  <c r="I44" i="105"/>
  <c r="H44" i="105"/>
  <c r="F44" i="105"/>
  <c r="E44" i="105"/>
  <c r="C44" i="105"/>
  <c r="W43" i="105"/>
  <c r="U43" i="105"/>
  <c r="T43" i="105"/>
  <c r="S43" i="105"/>
  <c r="R43" i="105"/>
  <c r="Q43" i="105"/>
  <c r="P43" i="105"/>
  <c r="O43" i="105"/>
  <c r="N43" i="105"/>
  <c r="M43" i="105"/>
  <c r="L43" i="105"/>
  <c r="K43" i="105"/>
  <c r="J43" i="105"/>
  <c r="V43" i="105" s="1"/>
  <c r="I43" i="105"/>
  <c r="H43" i="105"/>
  <c r="F43" i="105"/>
  <c r="E43" i="105"/>
  <c r="C43" i="105"/>
  <c r="W42" i="105"/>
  <c r="U42" i="105"/>
  <c r="T42" i="105"/>
  <c r="S42" i="105"/>
  <c r="R42" i="105"/>
  <c r="Q42" i="105"/>
  <c r="P42" i="105"/>
  <c r="O42" i="105"/>
  <c r="N42" i="105"/>
  <c r="M42" i="105"/>
  <c r="L42" i="105"/>
  <c r="K42" i="105"/>
  <c r="J42" i="105"/>
  <c r="V42" i="105" s="1"/>
  <c r="I42" i="105"/>
  <c r="H42" i="105"/>
  <c r="F42" i="105"/>
  <c r="E42" i="105"/>
  <c r="C42" i="105"/>
  <c r="W41" i="105"/>
  <c r="U41" i="105"/>
  <c r="T41" i="105"/>
  <c r="S41" i="105"/>
  <c r="R41" i="105"/>
  <c r="Q41" i="105"/>
  <c r="P41" i="105"/>
  <c r="O41" i="105"/>
  <c r="N41" i="105"/>
  <c r="M41" i="105"/>
  <c r="L41" i="105"/>
  <c r="K41" i="105"/>
  <c r="J41" i="105"/>
  <c r="V41" i="105" s="1"/>
  <c r="I41" i="105"/>
  <c r="H41" i="105"/>
  <c r="F41" i="105"/>
  <c r="E41" i="105"/>
  <c r="C41" i="105"/>
  <c r="W40" i="105"/>
  <c r="U40" i="105"/>
  <c r="T40" i="105"/>
  <c r="S40" i="105"/>
  <c r="R40" i="105"/>
  <c r="Q40" i="105"/>
  <c r="P40" i="105"/>
  <c r="O40" i="105"/>
  <c r="N40" i="105"/>
  <c r="M40" i="105"/>
  <c r="L40" i="105"/>
  <c r="K40" i="105"/>
  <c r="J40" i="105"/>
  <c r="V40" i="105" s="1"/>
  <c r="I40" i="105"/>
  <c r="H40" i="105"/>
  <c r="F40" i="105"/>
  <c r="E40" i="105"/>
  <c r="C40" i="105"/>
  <c r="W39" i="105"/>
  <c r="U39" i="105"/>
  <c r="T39" i="105"/>
  <c r="S39" i="105"/>
  <c r="R39" i="105"/>
  <c r="Q39" i="105"/>
  <c r="P39" i="105"/>
  <c r="O39" i="105"/>
  <c r="N39" i="105"/>
  <c r="M39" i="105"/>
  <c r="L39" i="105"/>
  <c r="K39" i="105"/>
  <c r="J39" i="105"/>
  <c r="V39" i="105" s="1"/>
  <c r="I39" i="105"/>
  <c r="H39" i="105"/>
  <c r="F39" i="105"/>
  <c r="E39" i="105"/>
  <c r="C39" i="105"/>
  <c r="W38" i="105"/>
  <c r="U38" i="105"/>
  <c r="T38" i="105"/>
  <c r="S38" i="105"/>
  <c r="R38" i="105"/>
  <c r="Q38" i="105"/>
  <c r="P38" i="105"/>
  <c r="O38" i="105"/>
  <c r="N38" i="105"/>
  <c r="M38" i="105"/>
  <c r="L38" i="105"/>
  <c r="K38" i="105"/>
  <c r="J38" i="105"/>
  <c r="V38" i="105" s="1"/>
  <c r="I38" i="105"/>
  <c r="H38" i="105"/>
  <c r="F38" i="105"/>
  <c r="E38" i="105"/>
  <c r="C38" i="105"/>
  <c r="W37" i="105"/>
  <c r="U37" i="105"/>
  <c r="T37" i="105"/>
  <c r="S37" i="105"/>
  <c r="R37" i="105"/>
  <c r="Q37" i="105"/>
  <c r="P37" i="105"/>
  <c r="O37" i="105"/>
  <c r="N37" i="105"/>
  <c r="M37" i="105"/>
  <c r="L37" i="105"/>
  <c r="K37" i="105"/>
  <c r="J37" i="105"/>
  <c r="V37" i="105" s="1"/>
  <c r="I37" i="105"/>
  <c r="H37" i="105"/>
  <c r="F37" i="105"/>
  <c r="E37" i="105"/>
  <c r="C37" i="105"/>
  <c r="W36" i="105"/>
  <c r="U36" i="105"/>
  <c r="T36" i="105"/>
  <c r="S36" i="105"/>
  <c r="R36" i="105"/>
  <c r="Q36" i="105"/>
  <c r="P36" i="105"/>
  <c r="O36" i="105"/>
  <c r="N36" i="105"/>
  <c r="M36" i="105"/>
  <c r="L36" i="105"/>
  <c r="K36" i="105"/>
  <c r="J36" i="105"/>
  <c r="V36" i="105" s="1"/>
  <c r="I36" i="105"/>
  <c r="H36" i="105"/>
  <c r="F36" i="105"/>
  <c r="E36" i="105"/>
  <c r="C36" i="105"/>
  <c r="W35" i="105"/>
  <c r="U35" i="105"/>
  <c r="T35" i="105"/>
  <c r="S35" i="105"/>
  <c r="R35" i="105"/>
  <c r="Q35" i="105"/>
  <c r="P35" i="105"/>
  <c r="O35" i="105"/>
  <c r="N35" i="105"/>
  <c r="M35" i="105"/>
  <c r="L35" i="105"/>
  <c r="K35" i="105"/>
  <c r="J35" i="105"/>
  <c r="V35" i="105" s="1"/>
  <c r="I35" i="105"/>
  <c r="H35" i="105"/>
  <c r="F35" i="105"/>
  <c r="E35" i="105"/>
  <c r="C35" i="105"/>
  <c r="W34" i="105"/>
  <c r="U34" i="105"/>
  <c r="T34" i="105"/>
  <c r="S34" i="105"/>
  <c r="R34" i="105"/>
  <c r="Q34" i="105"/>
  <c r="P34" i="105"/>
  <c r="O34" i="105"/>
  <c r="N34" i="105"/>
  <c r="M34" i="105"/>
  <c r="L34" i="105"/>
  <c r="K34" i="105"/>
  <c r="J34" i="105"/>
  <c r="V34" i="105" s="1"/>
  <c r="I34" i="105"/>
  <c r="H34" i="105"/>
  <c r="F34" i="105"/>
  <c r="E34" i="105"/>
  <c r="C34" i="105"/>
  <c r="W33" i="105"/>
  <c r="U33" i="105"/>
  <c r="T33" i="105"/>
  <c r="S33" i="105"/>
  <c r="R33" i="105"/>
  <c r="Q33" i="105"/>
  <c r="P33" i="105"/>
  <c r="O33" i="105"/>
  <c r="N33" i="105"/>
  <c r="M33" i="105"/>
  <c r="L33" i="105"/>
  <c r="K33" i="105"/>
  <c r="J33" i="105"/>
  <c r="V33" i="105" s="1"/>
  <c r="I33" i="105"/>
  <c r="H33" i="105"/>
  <c r="F33" i="105"/>
  <c r="E33" i="105"/>
  <c r="C33" i="105"/>
  <c r="W32" i="105"/>
  <c r="U32" i="105"/>
  <c r="T32" i="105"/>
  <c r="S32" i="105"/>
  <c r="R32" i="105"/>
  <c r="Q32" i="105"/>
  <c r="P32" i="105"/>
  <c r="O32" i="105"/>
  <c r="N32" i="105"/>
  <c r="M32" i="105"/>
  <c r="L32" i="105"/>
  <c r="K32" i="105"/>
  <c r="J32" i="105"/>
  <c r="V32" i="105" s="1"/>
  <c r="I32" i="105"/>
  <c r="H32" i="105"/>
  <c r="F32" i="105"/>
  <c r="E32" i="105"/>
  <c r="C32" i="105"/>
  <c r="W31" i="105"/>
  <c r="U31" i="105"/>
  <c r="T31" i="105"/>
  <c r="S31" i="105"/>
  <c r="R31" i="105"/>
  <c r="Q31" i="105"/>
  <c r="P31" i="105"/>
  <c r="O31" i="105"/>
  <c r="N31" i="105"/>
  <c r="M31" i="105"/>
  <c r="L31" i="105"/>
  <c r="K31" i="105"/>
  <c r="J31" i="105"/>
  <c r="V31" i="105" s="1"/>
  <c r="I31" i="105"/>
  <c r="H31" i="105"/>
  <c r="F31" i="105"/>
  <c r="E31" i="105"/>
  <c r="C31" i="105"/>
  <c r="W30" i="105"/>
  <c r="U30" i="105"/>
  <c r="T30" i="105"/>
  <c r="S30" i="105"/>
  <c r="R30" i="105"/>
  <c r="Q30" i="105"/>
  <c r="P30" i="105"/>
  <c r="O30" i="105"/>
  <c r="N30" i="105"/>
  <c r="M30" i="105"/>
  <c r="L30" i="105"/>
  <c r="K30" i="105"/>
  <c r="J30" i="105"/>
  <c r="V30" i="105" s="1"/>
  <c r="I30" i="105"/>
  <c r="H30" i="105"/>
  <c r="F30" i="105"/>
  <c r="E30" i="105"/>
  <c r="C30" i="105"/>
  <c r="W29" i="105"/>
  <c r="U29" i="105"/>
  <c r="T29" i="105"/>
  <c r="S29" i="105"/>
  <c r="R29" i="105"/>
  <c r="Q29" i="105"/>
  <c r="P29" i="105"/>
  <c r="O29" i="105"/>
  <c r="N29" i="105"/>
  <c r="M29" i="105"/>
  <c r="L29" i="105"/>
  <c r="K29" i="105"/>
  <c r="J29" i="105"/>
  <c r="V29" i="105" s="1"/>
  <c r="I29" i="105"/>
  <c r="H29" i="105"/>
  <c r="F29" i="105"/>
  <c r="E29" i="105"/>
  <c r="C29" i="105"/>
  <c r="W28" i="105"/>
  <c r="U28" i="105"/>
  <c r="T28" i="105"/>
  <c r="S28" i="105"/>
  <c r="R28" i="105"/>
  <c r="Q28" i="105"/>
  <c r="P28" i="105"/>
  <c r="O28" i="105"/>
  <c r="N28" i="105"/>
  <c r="M28" i="105"/>
  <c r="L28" i="105"/>
  <c r="K28" i="105"/>
  <c r="J28" i="105"/>
  <c r="V28" i="105" s="1"/>
  <c r="I28" i="105"/>
  <c r="H28" i="105"/>
  <c r="F28" i="105"/>
  <c r="E28" i="105"/>
  <c r="C28" i="105"/>
  <c r="W27" i="105"/>
  <c r="U27" i="105"/>
  <c r="T27" i="105"/>
  <c r="S27" i="105"/>
  <c r="R27" i="105"/>
  <c r="Q27" i="105"/>
  <c r="P27" i="105"/>
  <c r="O27" i="105"/>
  <c r="N27" i="105"/>
  <c r="M27" i="105"/>
  <c r="L27" i="105"/>
  <c r="K27" i="105"/>
  <c r="J27" i="105"/>
  <c r="V27" i="105" s="1"/>
  <c r="I27" i="105"/>
  <c r="H27" i="105"/>
  <c r="F27" i="105"/>
  <c r="E27" i="105"/>
  <c r="C27" i="105"/>
  <c r="W26" i="105"/>
  <c r="U26" i="105"/>
  <c r="T26" i="105"/>
  <c r="S26" i="105"/>
  <c r="R26" i="105"/>
  <c r="Q26" i="105"/>
  <c r="P26" i="105"/>
  <c r="O26" i="105"/>
  <c r="N26" i="105"/>
  <c r="M26" i="105"/>
  <c r="L26" i="105"/>
  <c r="K26" i="105"/>
  <c r="J26" i="105"/>
  <c r="V26" i="105" s="1"/>
  <c r="I26" i="105"/>
  <c r="H26" i="105"/>
  <c r="F26" i="105"/>
  <c r="E26" i="105"/>
  <c r="C26" i="105"/>
  <c r="W25" i="105"/>
  <c r="U25" i="105"/>
  <c r="T25" i="105"/>
  <c r="S25" i="105"/>
  <c r="R25" i="105"/>
  <c r="Q25" i="105"/>
  <c r="P25" i="105"/>
  <c r="O25" i="105"/>
  <c r="N25" i="105"/>
  <c r="M25" i="105"/>
  <c r="L25" i="105"/>
  <c r="K25" i="105"/>
  <c r="J25" i="105"/>
  <c r="V25" i="105" s="1"/>
  <c r="I25" i="105"/>
  <c r="H25" i="105"/>
  <c r="F25" i="105"/>
  <c r="E25" i="105"/>
  <c r="C25" i="105"/>
  <c r="W24" i="105"/>
  <c r="U24" i="105"/>
  <c r="T24" i="105"/>
  <c r="S24" i="105"/>
  <c r="R24" i="105"/>
  <c r="Q24" i="105"/>
  <c r="P24" i="105"/>
  <c r="O24" i="105"/>
  <c r="N24" i="105"/>
  <c r="M24" i="105"/>
  <c r="L24" i="105"/>
  <c r="K24" i="105"/>
  <c r="J24" i="105"/>
  <c r="V24" i="105" s="1"/>
  <c r="I24" i="105"/>
  <c r="H24" i="105"/>
  <c r="F24" i="105"/>
  <c r="E24" i="105"/>
  <c r="C24" i="105"/>
  <c r="W23" i="105"/>
  <c r="U23" i="105"/>
  <c r="T23" i="105"/>
  <c r="S23" i="105"/>
  <c r="R23" i="105"/>
  <c r="Q23" i="105"/>
  <c r="P23" i="105"/>
  <c r="O23" i="105"/>
  <c r="N23" i="105"/>
  <c r="M23" i="105"/>
  <c r="L23" i="105"/>
  <c r="K23" i="105"/>
  <c r="J23" i="105"/>
  <c r="V23" i="105" s="1"/>
  <c r="I23" i="105"/>
  <c r="H23" i="105"/>
  <c r="F23" i="105"/>
  <c r="E23" i="105"/>
  <c r="C23" i="105"/>
  <c r="W22" i="105"/>
  <c r="U22" i="105"/>
  <c r="T22" i="105"/>
  <c r="S22" i="105"/>
  <c r="R22" i="105"/>
  <c r="Q22" i="105"/>
  <c r="P22" i="105"/>
  <c r="O22" i="105"/>
  <c r="N22" i="105"/>
  <c r="M22" i="105"/>
  <c r="L22" i="105"/>
  <c r="K22" i="105"/>
  <c r="J22" i="105"/>
  <c r="V22" i="105" s="1"/>
  <c r="I22" i="105"/>
  <c r="H22" i="105"/>
  <c r="F22" i="105"/>
  <c r="E22" i="105"/>
  <c r="C22" i="105"/>
  <c r="W21" i="105"/>
  <c r="U21" i="105"/>
  <c r="T21" i="105"/>
  <c r="S21" i="105"/>
  <c r="R21" i="105"/>
  <c r="Q21" i="105"/>
  <c r="P21" i="105"/>
  <c r="O21" i="105"/>
  <c r="N21" i="105"/>
  <c r="M21" i="105"/>
  <c r="L21" i="105"/>
  <c r="K21" i="105"/>
  <c r="J21" i="105"/>
  <c r="V21" i="105" s="1"/>
  <c r="I21" i="105"/>
  <c r="H21" i="105"/>
  <c r="F21" i="105"/>
  <c r="E21" i="105"/>
  <c r="C21" i="105"/>
  <c r="W20" i="105"/>
  <c r="U20" i="105"/>
  <c r="T20" i="105"/>
  <c r="S20" i="105"/>
  <c r="R20" i="105"/>
  <c r="Q20" i="105"/>
  <c r="P20" i="105"/>
  <c r="O20" i="105"/>
  <c r="N20" i="105"/>
  <c r="M20" i="105"/>
  <c r="L20" i="105"/>
  <c r="K20" i="105"/>
  <c r="J20" i="105"/>
  <c r="V20" i="105" s="1"/>
  <c r="I20" i="105"/>
  <c r="H20" i="105"/>
  <c r="F20" i="105"/>
  <c r="E20" i="105"/>
  <c r="C20" i="105"/>
  <c r="W19" i="105"/>
  <c r="U19" i="105"/>
  <c r="T19" i="105"/>
  <c r="S19" i="105"/>
  <c r="R19" i="105"/>
  <c r="Q19" i="105"/>
  <c r="P19" i="105"/>
  <c r="O19" i="105"/>
  <c r="N19" i="105"/>
  <c r="M19" i="105"/>
  <c r="L19" i="105"/>
  <c r="K19" i="105"/>
  <c r="J19" i="105"/>
  <c r="V19" i="105" s="1"/>
  <c r="I19" i="105"/>
  <c r="H19" i="105"/>
  <c r="F19" i="105"/>
  <c r="E19" i="105"/>
  <c r="C19" i="105"/>
  <c r="W18" i="105"/>
  <c r="U18" i="105"/>
  <c r="T18" i="105"/>
  <c r="S18" i="105"/>
  <c r="R18" i="105"/>
  <c r="Q18" i="105"/>
  <c r="P18" i="105"/>
  <c r="O18" i="105"/>
  <c r="N18" i="105"/>
  <c r="M18" i="105"/>
  <c r="L18" i="105"/>
  <c r="K18" i="105"/>
  <c r="J18" i="105"/>
  <c r="V18" i="105" s="1"/>
  <c r="I18" i="105"/>
  <c r="H18" i="105"/>
  <c r="F18" i="105"/>
  <c r="E18" i="105"/>
  <c r="C18" i="105"/>
  <c r="W17" i="105"/>
  <c r="U17" i="105"/>
  <c r="T17" i="105"/>
  <c r="S17" i="105"/>
  <c r="R17" i="105"/>
  <c r="Q17" i="105"/>
  <c r="P17" i="105"/>
  <c r="O17" i="105"/>
  <c r="N17" i="105"/>
  <c r="M17" i="105"/>
  <c r="L17" i="105"/>
  <c r="K17" i="105"/>
  <c r="J17" i="105"/>
  <c r="V17" i="105" s="1"/>
  <c r="I17" i="105"/>
  <c r="H17" i="105"/>
  <c r="F17" i="105"/>
  <c r="E17" i="105"/>
  <c r="C17" i="105"/>
  <c r="W16" i="105"/>
  <c r="U16" i="105"/>
  <c r="T16" i="105"/>
  <c r="S16" i="105"/>
  <c r="R16" i="105"/>
  <c r="Q16" i="105"/>
  <c r="P16" i="105"/>
  <c r="O16" i="105"/>
  <c r="N16" i="105"/>
  <c r="M16" i="105"/>
  <c r="L16" i="105"/>
  <c r="K16" i="105"/>
  <c r="J16" i="105"/>
  <c r="V16" i="105" s="1"/>
  <c r="I16" i="105"/>
  <c r="H16" i="105"/>
  <c r="F16" i="105"/>
  <c r="E16" i="105"/>
  <c r="C16" i="105"/>
  <c r="W15" i="105"/>
  <c r="U15" i="105"/>
  <c r="T15" i="105"/>
  <c r="S15" i="105"/>
  <c r="R15" i="105"/>
  <c r="Q15" i="105"/>
  <c r="P15" i="105"/>
  <c r="O15" i="105"/>
  <c r="N15" i="105"/>
  <c r="M15" i="105"/>
  <c r="L15" i="105"/>
  <c r="K15" i="105"/>
  <c r="J15" i="105"/>
  <c r="V15" i="105" s="1"/>
  <c r="I15" i="105"/>
  <c r="H15" i="105"/>
  <c r="F15" i="105"/>
  <c r="E15" i="105"/>
  <c r="C15" i="105"/>
  <c r="W14" i="105"/>
  <c r="U14" i="105"/>
  <c r="T14" i="105"/>
  <c r="S14" i="105"/>
  <c r="R14" i="105"/>
  <c r="Q14" i="105"/>
  <c r="P14" i="105"/>
  <c r="O14" i="105"/>
  <c r="N14" i="105"/>
  <c r="M14" i="105"/>
  <c r="L14" i="105"/>
  <c r="K14" i="105"/>
  <c r="J14" i="105"/>
  <c r="V14" i="105" s="1"/>
  <c r="I14" i="105"/>
  <c r="H14" i="105"/>
  <c r="F14" i="105"/>
  <c r="E14" i="105"/>
  <c r="C14" i="105"/>
  <c r="W13" i="105"/>
  <c r="U13" i="105"/>
  <c r="T13" i="105"/>
  <c r="S13" i="105"/>
  <c r="R13" i="105"/>
  <c r="Q13" i="105"/>
  <c r="P13" i="105"/>
  <c r="O13" i="105"/>
  <c r="N13" i="105"/>
  <c r="M13" i="105"/>
  <c r="L13" i="105"/>
  <c r="K13" i="105"/>
  <c r="J13" i="105"/>
  <c r="V13" i="105" s="1"/>
  <c r="I13" i="105"/>
  <c r="H13" i="105"/>
  <c r="F13" i="105"/>
  <c r="E13" i="105"/>
  <c r="C13" i="105"/>
  <c r="W12" i="105"/>
  <c r="U12" i="105"/>
  <c r="T12" i="105"/>
  <c r="S12" i="105"/>
  <c r="R12" i="105"/>
  <c r="Q12" i="105"/>
  <c r="P12" i="105"/>
  <c r="O12" i="105"/>
  <c r="N12" i="105"/>
  <c r="M12" i="105"/>
  <c r="L12" i="105"/>
  <c r="K12" i="105"/>
  <c r="J12" i="105"/>
  <c r="V12" i="105" s="1"/>
  <c r="I12" i="105"/>
  <c r="H12" i="105"/>
  <c r="F12" i="105"/>
  <c r="E12" i="105"/>
  <c r="C12" i="105"/>
  <c r="W11" i="105"/>
  <c r="U11" i="105"/>
  <c r="T11" i="105"/>
  <c r="S11" i="105"/>
  <c r="R11" i="105"/>
  <c r="Q11" i="105"/>
  <c r="P11" i="105"/>
  <c r="O11" i="105"/>
  <c r="N11" i="105"/>
  <c r="M11" i="105"/>
  <c r="L11" i="105"/>
  <c r="K11" i="105"/>
  <c r="J11" i="105"/>
  <c r="V11" i="105" s="1"/>
  <c r="I11" i="105"/>
  <c r="H11" i="105"/>
  <c r="F11" i="105"/>
  <c r="E11" i="105"/>
  <c r="C11" i="105"/>
  <c r="W10" i="105"/>
  <c r="U10" i="105"/>
  <c r="T10" i="105"/>
  <c r="S10" i="105"/>
  <c r="R10" i="105"/>
  <c r="Q10" i="105"/>
  <c r="P10" i="105"/>
  <c r="O10" i="105"/>
  <c r="N10" i="105"/>
  <c r="M10" i="105"/>
  <c r="L10" i="105"/>
  <c r="K10" i="105"/>
  <c r="J10" i="105"/>
  <c r="V10" i="105" s="1"/>
  <c r="I10" i="105"/>
  <c r="H10" i="105"/>
  <c r="F10" i="105"/>
  <c r="E10" i="105"/>
  <c r="C10" i="105"/>
  <c r="W9" i="105"/>
  <c r="U9" i="105"/>
  <c r="T9" i="105"/>
  <c r="S9" i="105"/>
  <c r="R9" i="105"/>
  <c r="Q9" i="105"/>
  <c r="P9" i="105"/>
  <c r="O9" i="105"/>
  <c r="N9" i="105"/>
  <c r="M9" i="105"/>
  <c r="L9" i="105"/>
  <c r="K9" i="105"/>
  <c r="J9" i="105"/>
  <c r="I9" i="105"/>
  <c r="H9" i="105"/>
  <c r="F9" i="105"/>
  <c r="E9" i="105"/>
  <c r="C9" i="105"/>
  <c r="W8" i="105"/>
  <c r="U8" i="105"/>
  <c r="T8" i="105"/>
  <c r="S8" i="105"/>
  <c r="R8" i="105"/>
  <c r="Q8" i="105"/>
  <c r="P8" i="105"/>
  <c r="O8" i="105"/>
  <c r="N8" i="105"/>
  <c r="M8" i="105"/>
  <c r="L8" i="105"/>
  <c r="K8" i="105"/>
  <c r="J8" i="105"/>
  <c r="I8" i="105"/>
  <c r="H8" i="105"/>
  <c r="F8" i="105"/>
  <c r="E8" i="105"/>
  <c r="C8" i="105"/>
  <c r="B8" i="105"/>
  <c r="B9" i="105" s="1"/>
  <c r="B10" i="105" s="1"/>
  <c r="B11" i="105" s="1"/>
  <c r="B12" i="105" s="1"/>
  <c r="B13" i="105" s="1"/>
  <c r="B14" i="105" s="1"/>
  <c r="B15" i="105" s="1"/>
  <c r="B16" i="105" s="1"/>
  <c r="B17" i="105" s="1"/>
  <c r="B18" i="105" s="1"/>
  <c r="B19" i="105" s="1"/>
  <c r="B20" i="105" s="1"/>
  <c r="B21" i="105" s="1"/>
  <c r="B22" i="105" s="1"/>
  <c r="B23" i="105" s="1"/>
  <c r="B24" i="105" s="1"/>
  <c r="B25" i="105" s="1"/>
  <c r="B26" i="105" s="1"/>
  <c r="B27" i="105" s="1"/>
  <c r="B28" i="105" s="1"/>
  <c r="B29" i="105" s="1"/>
  <c r="B30" i="105" s="1"/>
  <c r="B31" i="105" s="1"/>
  <c r="B32" i="105" s="1"/>
  <c r="B33" i="105" s="1"/>
  <c r="B34" i="105" s="1"/>
  <c r="B35" i="105" s="1"/>
  <c r="B36" i="105" s="1"/>
  <c r="B37" i="105" s="1"/>
  <c r="B38" i="105" s="1"/>
  <c r="B39" i="105" s="1"/>
  <c r="B40" i="105" s="1"/>
  <c r="B41" i="105" s="1"/>
  <c r="B42" i="105" s="1"/>
  <c r="B43" i="105" s="1"/>
  <c r="B44" i="105" s="1"/>
  <c r="B45" i="105" s="1"/>
  <c r="B46" i="105" s="1"/>
  <c r="B47" i="105" s="1"/>
  <c r="B48" i="105" s="1"/>
  <c r="B49" i="105" s="1"/>
  <c r="B50" i="105" s="1"/>
  <c r="B51" i="105" s="1"/>
  <c r="B52" i="105" s="1"/>
  <c r="B53" i="105" s="1"/>
  <c r="B54" i="105" s="1"/>
  <c r="B55" i="105" s="1"/>
  <c r="B56" i="105" s="1"/>
  <c r="B57" i="105" s="1"/>
  <c r="B58" i="105" s="1"/>
  <c r="B59" i="105" s="1"/>
  <c r="B60" i="105" s="1"/>
  <c r="B61" i="105" s="1"/>
  <c r="B62" i="105" s="1"/>
  <c r="B63" i="105" s="1"/>
  <c r="B64" i="105" s="1"/>
  <c r="B65" i="105" s="1"/>
  <c r="B66" i="105" s="1"/>
  <c r="B67" i="105" s="1"/>
  <c r="B68" i="105" s="1"/>
  <c r="B69" i="105" s="1"/>
  <c r="B70" i="105" s="1"/>
  <c r="B71" i="105" s="1"/>
  <c r="B72" i="105" s="1"/>
  <c r="B73" i="105" s="1"/>
  <c r="B74" i="105" s="1"/>
  <c r="B75" i="105" s="1"/>
  <c r="B76" i="105" s="1"/>
  <c r="B77" i="105" s="1"/>
  <c r="B78" i="105" s="1"/>
  <c r="B79" i="105" s="1"/>
  <c r="B80" i="105" s="1"/>
  <c r="B81" i="105" s="1"/>
  <c r="B82" i="105" s="1"/>
  <c r="B83" i="105" s="1"/>
  <c r="B84" i="105" s="1"/>
  <c r="B85" i="105" s="1"/>
  <c r="B86" i="105" s="1"/>
  <c r="B87" i="105" s="1"/>
  <c r="B88" i="105" s="1"/>
  <c r="B89" i="105" s="1"/>
  <c r="B90" i="105" s="1"/>
  <c r="B91" i="105" s="1"/>
  <c r="B92" i="105" s="1"/>
  <c r="B93" i="105" s="1"/>
  <c r="B94" i="105" s="1"/>
  <c r="B95" i="105" s="1"/>
  <c r="B96" i="105" s="1"/>
  <c r="B97" i="105" s="1"/>
  <c r="B98" i="105" s="1"/>
  <c r="B99" i="105" s="1"/>
  <c r="B100" i="105" s="1"/>
  <c r="B101" i="105" s="1"/>
  <c r="B102" i="105" s="1"/>
  <c r="B103" i="105" s="1"/>
  <c r="B104" i="105" s="1"/>
  <c r="B105" i="105" s="1"/>
  <c r="B106" i="105" s="1"/>
  <c r="B107" i="105" s="1"/>
  <c r="B108" i="105" s="1"/>
  <c r="B109" i="105" s="1"/>
  <c r="B110" i="105" s="1"/>
  <c r="B111" i="105" s="1"/>
  <c r="B112" i="105" s="1"/>
  <c r="B113" i="105" s="1"/>
  <c r="B114" i="105" s="1"/>
  <c r="B115" i="105" s="1"/>
  <c r="B116" i="105" s="1"/>
  <c r="B117" i="105" s="1"/>
  <c r="B118" i="105" s="1"/>
  <c r="B119" i="105" s="1"/>
  <c r="B120" i="105" s="1"/>
  <c r="B121" i="105" s="1"/>
  <c r="W7" i="105"/>
  <c r="U7" i="105"/>
  <c r="U123" i="105" s="1"/>
  <c r="T7" i="105"/>
  <c r="T123" i="105" s="1"/>
  <c r="S7" i="105"/>
  <c r="S123" i="105" s="1"/>
  <c r="R7" i="105"/>
  <c r="R123" i="105" s="1"/>
  <c r="Q7" i="105"/>
  <c r="Q123" i="105" s="1"/>
  <c r="P7" i="105"/>
  <c r="P123" i="105" s="1"/>
  <c r="O7" i="105"/>
  <c r="O123" i="105" s="1"/>
  <c r="N7" i="105"/>
  <c r="N123" i="105" s="1"/>
  <c r="M7" i="105"/>
  <c r="M123" i="105" s="1"/>
  <c r="L7" i="105"/>
  <c r="L123" i="105" s="1"/>
  <c r="K7" i="105"/>
  <c r="K123" i="105" s="1"/>
  <c r="J7" i="105"/>
  <c r="J123" i="105" s="1"/>
  <c r="I7" i="105"/>
  <c r="H7" i="105"/>
  <c r="F7" i="105"/>
  <c r="E7" i="105"/>
  <c r="C7" i="105"/>
  <c r="C7" i="104"/>
  <c r="V123" i="105" l="1"/>
  <c r="K41" i="104"/>
  <c r="K43" i="104" s="1"/>
  <c r="C37" i="104"/>
  <c r="C36" i="104"/>
  <c r="C35" i="104"/>
  <c r="C34" i="104"/>
  <c r="C33" i="104"/>
  <c r="C32" i="104"/>
  <c r="C31" i="104"/>
  <c r="C30" i="104"/>
  <c r="C29" i="104"/>
  <c r="C28" i="104"/>
  <c r="C27" i="104"/>
  <c r="C26" i="104"/>
  <c r="C25" i="104"/>
  <c r="C24" i="104"/>
  <c r="C23" i="104"/>
  <c r="C22" i="104"/>
  <c r="C21" i="104"/>
  <c r="C20" i="104"/>
  <c r="C19" i="104"/>
  <c r="C18" i="104"/>
  <c r="C17" i="104"/>
  <c r="C16" i="104"/>
  <c r="C15" i="104"/>
  <c r="C14" i="104"/>
  <c r="C13" i="104"/>
  <c r="C12" i="104"/>
  <c r="C11" i="104"/>
  <c r="C10" i="104"/>
  <c r="C9" i="104"/>
  <c r="C8" i="104"/>
  <c r="B7" i="104"/>
  <c r="B8" i="104" s="1"/>
  <c r="B9" i="104" s="1"/>
  <c r="B10" i="104" s="1"/>
  <c r="B11" i="104" s="1"/>
  <c r="B12" i="104" s="1"/>
  <c r="B13" i="104" s="1"/>
  <c r="B14" i="104" s="1"/>
  <c r="B15" i="104" s="1"/>
  <c r="B16" i="104" s="1"/>
  <c r="B17" i="104" s="1"/>
  <c r="B18" i="104" s="1"/>
  <c r="B19" i="104" s="1"/>
  <c r="B20" i="104" s="1"/>
  <c r="B21" i="104" s="1"/>
  <c r="B22" i="104" s="1"/>
  <c r="B23" i="104" s="1"/>
  <c r="B24" i="104" s="1"/>
  <c r="B25" i="104" s="1"/>
  <c r="B26" i="104" s="1"/>
  <c r="B27" i="104" s="1"/>
  <c r="B28" i="104" s="1"/>
  <c r="B29" i="104" s="1"/>
  <c r="B30" i="104" s="1"/>
  <c r="B31" i="104" s="1"/>
  <c r="B32" i="104" s="1"/>
  <c r="B33" i="104" s="1"/>
  <c r="B34" i="104" s="1"/>
  <c r="B35" i="104" s="1"/>
  <c r="B36" i="104" s="1"/>
  <c r="B37" i="104" s="1"/>
  <c r="C6" i="104"/>
  <c r="K41" i="102" l="1"/>
  <c r="E16" i="102" l="1"/>
  <c r="K43" i="102" l="1"/>
  <c r="I37" i="102"/>
  <c r="H37" i="102"/>
  <c r="F37" i="102"/>
  <c r="E37" i="102"/>
  <c r="C37" i="102"/>
  <c r="I36" i="102"/>
  <c r="H36" i="102"/>
  <c r="F36" i="102"/>
  <c r="E36" i="102"/>
  <c r="C36" i="102"/>
  <c r="I35" i="102"/>
  <c r="H35" i="102"/>
  <c r="F35" i="102"/>
  <c r="E35" i="102"/>
  <c r="C35" i="102"/>
  <c r="I34" i="102"/>
  <c r="H34" i="102"/>
  <c r="F34" i="102"/>
  <c r="E34" i="102"/>
  <c r="C34" i="102"/>
  <c r="I33" i="102"/>
  <c r="H33" i="102"/>
  <c r="F33" i="102"/>
  <c r="E33" i="102"/>
  <c r="C33" i="102"/>
  <c r="I32" i="102"/>
  <c r="H32" i="102"/>
  <c r="F32" i="102"/>
  <c r="E32" i="102"/>
  <c r="C32" i="102"/>
  <c r="I31" i="102"/>
  <c r="H31" i="102"/>
  <c r="F31" i="102"/>
  <c r="E31" i="102"/>
  <c r="C31" i="102"/>
  <c r="I30" i="102"/>
  <c r="H30" i="102"/>
  <c r="F30" i="102"/>
  <c r="E30" i="102"/>
  <c r="C30" i="102"/>
  <c r="I29" i="102"/>
  <c r="H29" i="102"/>
  <c r="F29" i="102"/>
  <c r="E29" i="102"/>
  <c r="C29" i="102"/>
  <c r="I28" i="102"/>
  <c r="H28" i="102"/>
  <c r="F28" i="102"/>
  <c r="E28" i="102"/>
  <c r="C28" i="102"/>
  <c r="I27" i="102"/>
  <c r="H27" i="102"/>
  <c r="F27" i="102"/>
  <c r="E27" i="102"/>
  <c r="C27" i="102"/>
  <c r="I26" i="102"/>
  <c r="H26" i="102"/>
  <c r="F26" i="102"/>
  <c r="E26" i="102"/>
  <c r="C26" i="102"/>
  <c r="I25" i="102"/>
  <c r="H25" i="102"/>
  <c r="F25" i="102"/>
  <c r="E25" i="102"/>
  <c r="C25" i="102"/>
  <c r="I24" i="102"/>
  <c r="H24" i="102"/>
  <c r="F24" i="102"/>
  <c r="E24" i="102"/>
  <c r="C24" i="102"/>
  <c r="I23" i="102"/>
  <c r="H23" i="102"/>
  <c r="F23" i="102"/>
  <c r="E23" i="102"/>
  <c r="C23" i="102"/>
  <c r="I22" i="102"/>
  <c r="H22" i="102"/>
  <c r="F22" i="102"/>
  <c r="E22" i="102"/>
  <c r="C22" i="102"/>
  <c r="I21" i="102"/>
  <c r="H21" i="102"/>
  <c r="F21" i="102"/>
  <c r="E21" i="102"/>
  <c r="C21" i="102"/>
  <c r="I20" i="102"/>
  <c r="H20" i="102"/>
  <c r="F20" i="102"/>
  <c r="E20" i="102"/>
  <c r="C20" i="102"/>
  <c r="I19" i="102"/>
  <c r="H19" i="102"/>
  <c r="F19" i="102"/>
  <c r="E19" i="102"/>
  <c r="C19" i="102"/>
  <c r="I18" i="102"/>
  <c r="H18" i="102"/>
  <c r="F18" i="102"/>
  <c r="E18" i="102"/>
  <c r="C18" i="102"/>
  <c r="I17" i="102"/>
  <c r="H17" i="102"/>
  <c r="F17" i="102"/>
  <c r="E17" i="102"/>
  <c r="C17" i="102"/>
  <c r="I16" i="102"/>
  <c r="H16" i="102"/>
  <c r="F16" i="102"/>
  <c r="C16" i="102"/>
  <c r="I15" i="102"/>
  <c r="H15" i="102"/>
  <c r="F15" i="102"/>
  <c r="E15" i="102"/>
  <c r="C15" i="102"/>
  <c r="I14" i="102"/>
  <c r="H14" i="102"/>
  <c r="F14" i="102"/>
  <c r="E14" i="102"/>
  <c r="C14" i="102"/>
  <c r="I13" i="102"/>
  <c r="H13" i="102"/>
  <c r="F13" i="102"/>
  <c r="E13" i="102"/>
  <c r="C13" i="102"/>
  <c r="I12" i="102"/>
  <c r="H12" i="102"/>
  <c r="F12" i="102"/>
  <c r="E12" i="102"/>
  <c r="C12" i="102"/>
  <c r="I11" i="102"/>
  <c r="H11" i="102"/>
  <c r="F11" i="102"/>
  <c r="E11" i="102"/>
  <c r="C11" i="102"/>
  <c r="I10" i="102"/>
  <c r="H10" i="102"/>
  <c r="F10" i="102"/>
  <c r="E10" i="102"/>
  <c r="C10" i="102"/>
  <c r="I9" i="102"/>
  <c r="H9" i="102"/>
  <c r="F9" i="102"/>
  <c r="E9" i="102"/>
  <c r="C9" i="102"/>
  <c r="I8" i="102"/>
  <c r="H8" i="102"/>
  <c r="F8" i="102"/>
  <c r="E8" i="102"/>
  <c r="C8" i="102"/>
  <c r="I7" i="102"/>
  <c r="H7" i="102"/>
  <c r="F7" i="102"/>
  <c r="E7" i="102"/>
  <c r="C7" i="102"/>
  <c r="B7" i="102"/>
  <c r="B8" i="102" s="1"/>
  <c r="B9" i="102" s="1"/>
  <c r="B10" i="102" s="1"/>
  <c r="B11" i="102" s="1"/>
  <c r="B12" i="102" s="1"/>
  <c r="B13" i="102" s="1"/>
  <c r="B14" i="102" s="1"/>
  <c r="B15" i="102" s="1"/>
  <c r="B16" i="102" s="1"/>
  <c r="B17" i="102" s="1"/>
  <c r="B18" i="102" s="1"/>
  <c r="B19" i="102" s="1"/>
  <c r="B20" i="102" s="1"/>
  <c r="B21" i="102" s="1"/>
  <c r="B22" i="102" s="1"/>
  <c r="B23" i="102" s="1"/>
  <c r="B24" i="102" s="1"/>
  <c r="B25" i="102" s="1"/>
  <c r="B26" i="102" s="1"/>
  <c r="B27" i="102" s="1"/>
  <c r="B28" i="102" s="1"/>
  <c r="B29" i="102" s="1"/>
  <c r="B30" i="102" s="1"/>
  <c r="B31" i="102" s="1"/>
  <c r="B32" i="102" s="1"/>
  <c r="B33" i="102" s="1"/>
  <c r="B34" i="102" s="1"/>
  <c r="B35" i="102" s="1"/>
  <c r="B36" i="102" s="1"/>
  <c r="B37" i="102" s="1"/>
  <c r="I6" i="102"/>
  <c r="H6" i="102"/>
  <c r="F6" i="102"/>
  <c r="E6" i="102"/>
  <c r="C6" i="102"/>
  <c r="N51" i="101" l="1"/>
  <c r="N54" i="101" s="1"/>
  <c r="P50" i="101"/>
  <c r="O50" i="101"/>
  <c r="J50" i="101"/>
  <c r="I50" i="101"/>
  <c r="H50" i="101"/>
  <c r="F50" i="101"/>
  <c r="E50" i="101"/>
  <c r="C50" i="101"/>
  <c r="P49" i="101"/>
  <c r="O49" i="101"/>
  <c r="J49" i="101"/>
  <c r="I49" i="101"/>
  <c r="H49" i="101"/>
  <c r="F49" i="101"/>
  <c r="E49" i="101"/>
  <c r="C49" i="101"/>
  <c r="P48" i="101"/>
  <c r="O48" i="101"/>
  <c r="J48" i="101"/>
  <c r="I48" i="101"/>
  <c r="H48" i="101"/>
  <c r="F48" i="101"/>
  <c r="E48" i="101"/>
  <c r="C48" i="101"/>
  <c r="P47" i="101"/>
  <c r="O47" i="101"/>
  <c r="J47" i="101"/>
  <c r="I47" i="101"/>
  <c r="H47" i="101"/>
  <c r="F47" i="101"/>
  <c r="E47" i="101"/>
  <c r="C47" i="101"/>
  <c r="P46" i="101"/>
  <c r="O46" i="101"/>
  <c r="J46" i="101"/>
  <c r="I46" i="101"/>
  <c r="H46" i="101"/>
  <c r="F46" i="101"/>
  <c r="E46" i="101"/>
  <c r="C46" i="101"/>
  <c r="P45" i="101"/>
  <c r="O45" i="101"/>
  <c r="J45" i="101"/>
  <c r="I45" i="101"/>
  <c r="H45" i="101"/>
  <c r="F45" i="101"/>
  <c r="E45" i="101"/>
  <c r="C45" i="101"/>
  <c r="P44" i="101"/>
  <c r="O44" i="101"/>
  <c r="J44" i="101"/>
  <c r="I44" i="101"/>
  <c r="H44" i="101"/>
  <c r="F44" i="101"/>
  <c r="E44" i="101"/>
  <c r="C44" i="101"/>
  <c r="P43" i="101"/>
  <c r="O43" i="101"/>
  <c r="J43" i="101"/>
  <c r="I43" i="101"/>
  <c r="H43" i="101"/>
  <c r="F43" i="101"/>
  <c r="E43" i="101"/>
  <c r="C43" i="101"/>
  <c r="P42" i="101"/>
  <c r="O42" i="101"/>
  <c r="J42" i="101"/>
  <c r="I42" i="101"/>
  <c r="H42" i="101"/>
  <c r="F42" i="101"/>
  <c r="E42" i="101"/>
  <c r="C42" i="101"/>
  <c r="P41" i="101"/>
  <c r="O41" i="101"/>
  <c r="J41" i="101"/>
  <c r="I41" i="101"/>
  <c r="H41" i="101"/>
  <c r="F41" i="101"/>
  <c r="E41" i="101"/>
  <c r="C41" i="101"/>
  <c r="P40" i="101"/>
  <c r="O40" i="101"/>
  <c r="J40" i="101"/>
  <c r="I40" i="101"/>
  <c r="H40" i="101"/>
  <c r="F40" i="101"/>
  <c r="E40" i="101"/>
  <c r="C40" i="101"/>
  <c r="P39" i="101"/>
  <c r="O39" i="101"/>
  <c r="J39" i="101"/>
  <c r="I39" i="101"/>
  <c r="H39" i="101"/>
  <c r="F39" i="101"/>
  <c r="E39" i="101"/>
  <c r="C39" i="101"/>
  <c r="P38" i="101"/>
  <c r="O38" i="101"/>
  <c r="J38" i="101"/>
  <c r="I38" i="101"/>
  <c r="H38" i="101"/>
  <c r="F38" i="101"/>
  <c r="E38" i="101"/>
  <c r="C38" i="101"/>
  <c r="P37" i="101"/>
  <c r="O37" i="101"/>
  <c r="J37" i="101"/>
  <c r="I37" i="101"/>
  <c r="H37" i="101"/>
  <c r="F37" i="101"/>
  <c r="E37" i="101"/>
  <c r="C37" i="101"/>
  <c r="P36" i="101"/>
  <c r="O36" i="101"/>
  <c r="J36" i="101"/>
  <c r="I36" i="101"/>
  <c r="H36" i="101"/>
  <c r="F36" i="101"/>
  <c r="E36" i="101"/>
  <c r="C36" i="101"/>
  <c r="P35" i="101"/>
  <c r="O35" i="101"/>
  <c r="J35" i="101"/>
  <c r="I35" i="101"/>
  <c r="H35" i="101"/>
  <c r="F35" i="101"/>
  <c r="E35" i="101"/>
  <c r="C35" i="101"/>
  <c r="P34" i="101"/>
  <c r="O34" i="101"/>
  <c r="J34" i="101"/>
  <c r="I34" i="101"/>
  <c r="H34" i="101"/>
  <c r="F34" i="101"/>
  <c r="E34" i="101"/>
  <c r="C34" i="101"/>
  <c r="P33" i="101"/>
  <c r="O33" i="101"/>
  <c r="J33" i="101"/>
  <c r="I33" i="101"/>
  <c r="H33" i="101"/>
  <c r="F33" i="101"/>
  <c r="E33" i="101"/>
  <c r="C33" i="101"/>
  <c r="P32" i="101"/>
  <c r="O32" i="101"/>
  <c r="J32" i="101"/>
  <c r="I32" i="101"/>
  <c r="H32" i="101"/>
  <c r="F32" i="101"/>
  <c r="E32" i="101"/>
  <c r="C32" i="101"/>
  <c r="P31" i="101"/>
  <c r="O31" i="101"/>
  <c r="J31" i="101"/>
  <c r="I31" i="101"/>
  <c r="H31" i="101"/>
  <c r="F31" i="101"/>
  <c r="E31" i="101"/>
  <c r="C31" i="101"/>
  <c r="P30" i="101"/>
  <c r="O30" i="101"/>
  <c r="J30" i="101"/>
  <c r="I30" i="101"/>
  <c r="H30" i="101"/>
  <c r="F30" i="101"/>
  <c r="E30" i="101"/>
  <c r="C30" i="101"/>
  <c r="P29" i="101"/>
  <c r="O29" i="101"/>
  <c r="J29" i="101"/>
  <c r="I29" i="101"/>
  <c r="H29" i="101"/>
  <c r="F29" i="101"/>
  <c r="E29" i="101"/>
  <c r="C29" i="101"/>
  <c r="P28" i="101"/>
  <c r="O28" i="101"/>
  <c r="J28" i="101"/>
  <c r="I28" i="101"/>
  <c r="H28" i="101"/>
  <c r="F28" i="101"/>
  <c r="E28" i="101"/>
  <c r="C28" i="101"/>
  <c r="P27" i="101"/>
  <c r="O27" i="101"/>
  <c r="J27" i="101"/>
  <c r="I27" i="101"/>
  <c r="H27" i="101"/>
  <c r="F27" i="101"/>
  <c r="E27" i="101"/>
  <c r="C27" i="101"/>
  <c r="P26" i="101"/>
  <c r="O26" i="101"/>
  <c r="J26" i="101"/>
  <c r="I26" i="101"/>
  <c r="H26" i="101"/>
  <c r="F26" i="101"/>
  <c r="E26" i="101"/>
  <c r="C26" i="101"/>
  <c r="P25" i="101"/>
  <c r="O25" i="101"/>
  <c r="J25" i="101"/>
  <c r="I25" i="101"/>
  <c r="H25" i="101"/>
  <c r="F25" i="101"/>
  <c r="E25" i="101"/>
  <c r="C25" i="101"/>
  <c r="P24" i="101"/>
  <c r="O24" i="101"/>
  <c r="J24" i="101"/>
  <c r="I24" i="101"/>
  <c r="H24" i="101"/>
  <c r="F24" i="101"/>
  <c r="E24" i="101"/>
  <c r="C24" i="101"/>
  <c r="P23" i="101"/>
  <c r="O23" i="101"/>
  <c r="J23" i="101"/>
  <c r="I23" i="101"/>
  <c r="H23" i="101"/>
  <c r="F23" i="101"/>
  <c r="E23" i="101"/>
  <c r="C23" i="101"/>
  <c r="P22" i="101"/>
  <c r="O22" i="101"/>
  <c r="J22" i="101"/>
  <c r="I22" i="101"/>
  <c r="H22" i="101"/>
  <c r="F22" i="101"/>
  <c r="E22" i="101"/>
  <c r="C22" i="101"/>
  <c r="P21" i="101"/>
  <c r="O21" i="101"/>
  <c r="J21" i="101"/>
  <c r="I21" i="101"/>
  <c r="H21" i="101"/>
  <c r="F21" i="101"/>
  <c r="E21" i="101"/>
  <c r="C21" i="101"/>
  <c r="P20" i="101"/>
  <c r="O20" i="101"/>
  <c r="J20" i="101"/>
  <c r="I20" i="101"/>
  <c r="H20" i="101"/>
  <c r="F20" i="101"/>
  <c r="E20" i="101"/>
  <c r="C20" i="101"/>
  <c r="P19" i="101"/>
  <c r="O19" i="101"/>
  <c r="J19" i="101"/>
  <c r="I19" i="101"/>
  <c r="H19" i="101"/>
  <c r="F19" i="101"/>
  <c r="E19" i="101"/>
  <c r="C19" i="101"/>
  <c r="P18" i="101"/>
  <c r="O18" i="101"/>
  <c r="J18" i="101"/>
  <c r="I18" i="101"/>
  <c r="H18" i="101"/>
  <c r="F18" i="101"/>
  <c r="E18" i="101"/>
  <c r="C18" i="101"/>
  <c r="P17" i="101"/>
  <c r="O17" i="101"/>
  <c r="J17" i="101"/>
  <c r="I17" i="101"/>
  <c r="H17" i="101"/>
  <c r="F17" i="101"/>
  <c r="E17" i="101"/>
  <c r="C17" i="101"/>
  <c r="P16" i="101"/>
  <c r="O16" i="101"/>
  <c r="J16" i="101"/>
  <c r="I16" i="101"/>
  <c r="H16" i="101"/>
  <c r="F16" i="101"/>
  <c r="E16" i="101"/>
  <c r="C16" i="101"/>
  <c r="P15" i="101"/>
  <c r="O15" i="101"/>
  <c r="J15" i="101"/>
  <c r="I15" i="101"/>
  <c r="H15" i="101"/>
  <c r="F15" i="101"/>
  <c r="E15" i="101"/>
  <c r="C15" i="101"/>
  <c r="P14" i="101"/>
  <c r="O14" i="101"/>
  <c r="J14" i="101"/>
  <c r="I14" i="101"/>
  <c r="H14" i="101"/>
  <c r="F14" i="101"/>
  <c r="E14" i="101"/>
  <c r="C14" i="101"/>
  <c r="P13" i="101"/>
  <c r="O13" i="101"/>
  <c r="J13" i="101"/>
  <c r="I13" i="101"/>
  <c r="H13" i="101"/>
  <c r="F13" i="101"/>
  <c r="E13" i="101"/>
  <c r="C13" i="101"/>
  <c r="P12" i="101"/>
  <c r="O12" i="101"/>
  <c r="J12" i="101"/>
  <c r="I12" i="101"/>
  <c r="H12" i="101"/>
  <c r="F12" i="101"/>
  <c r="E12" i="101"/>
  <c r="C12" i="101"/>
  <c r="P11" i="101"/>
  <c r="O11" i="101"/>
  <c r="J11" i="101"/>
  <c r="I11" i="101"/>
  <c r="H11" i="101"/>
  <c r="F11" i="101"/>
  <c r="E11" i="101"/>
  <c r="C11" i="101"/>
  <c r="P10" i="101"/>
  <c r="O10" i="101"/>
  <c r="J10" i="101"/>
  <c r="I10" i="101"/>
  <c r="H10" i="101"/>
  <c r="F10" i="101"/>
  <c r="E10" i="101"/>
  <c r="C10" i="101"/>
  <c r="P9" i="101"/>
  <c r="O9" i="101"/>
  <c r="J9" i="101"/>
  <c r="I9" i="101"/>
  <c r="H9" i="101"/>
  <c r="F9" i="101"/>
  <c r="E9" i="101"/>
  <c r="C9" i="101"/>
  <c r="P8" i="101"/>
  <c r="O8" i="101"/>
  <c r="J8" i="101"/>
  <c r="I8" i="101"/>
  <c r="H8" i="101"/>
  <c r="F8" i="101"/>
  <c r="E8" i="101"/>
  <c r="C8" i="101"/>
  <c r="P7" i="101"/>
  <c r="O7" i="101"/>
  <c r="J7" i="101"/>
  <c r="I7" i="101"/>
  <c r="H7" i="101"/>
  <c r="F7" i="101"/>
  <c r="E7" i="101"/>
  <c r="C7" i="101"/>
  <c r="B7" i="101"/>
  <c r="B8" i="101" s="1"/>
  <c r="B9" i="101" s="1"/>
  <c r="B10" i="101" s="1"/>
  <c r="B11" i="101" s="1"/>
  <c r="B12" i="101" s="1"/>
  <c r="B13" i="101" s="1"/>
  <c r="B14" i="101" s="1"/>
  <c r="B15" i="101" s="1"/>
  <c r="B16" i="101" s="1"/>
  <c r="B17" i="101" s="1"/>
  <c r="B18" i="101" s="1"/>
  <c r="B19" i="101" s="1"/>
  <c r="B20" i="101" s="1"/>
  <c r="B21" i="101" s="1"/>
  <c r="B22" i="101" s="1"/>
  <c r="B23" i="101" s="1"/>
  <c r="B24" i="101" s="1"/>
  <c r="B25" i="101" s="1"/>
  <c r="B26" i="101" s="1"/>
  <c r="B27" i="101" s="1"/>
  <c r="B28" i="101" s="1"/>
  <c r="B29" i="101" s="1"/>
  <c r="B30" i="101" s="1"/>
  <c r="B31" i="101" s="1"/>
  <c r="B32" i="101" s="1"/>
  <c r="B33" i="101" s="1"/>
  <c r="B34" i="101" s="1"/>
  <c r="B35" i="101" s="1"/>
  <c r="B36" i="101" s="1"/>
  <c r="B37" i="101" s="1"/>
  <c r="B38" i="101" s="1"/>
  <c r="B39" i="101" s="1"/>
  <c r="B40" i="101" s="1"/>
  <c r="B41" i="101" s="1"/>
  <c r="B42" i="101" s="1"/>
  <c r="B43" i="101" s="1"/>
  <c r="B44" i="101" s="1"/>
  <c r="B45" i="101" s="1"/>
  <c r="B46" i="101" s="1"/>
  <c r="B47" i="101" s="1"/>
  <c r="B48" i="101" s="1"/>
  <c r="B49" i="101" s="1"/>
  <c r="B50" i="101" s="1"/>
  <c r="P6" i="101"/>
  <c r="O6" i="101"/>
  <c r="J6" i="101"/>
  <c r="I6" i="101"/>
  <c r="H6" i="101"/>
  <c r="F6" i="101"/>
  <c r="E6" i="101"/>
  <c r="C6" i="101"/>
  <c r="O51" i="101" l="1"/>
</calcChain>
</file>

<file path=xl/sharedStrings.xml><?xml version="1.0" encoding="utf-8"?>
<sst xmlns="http://schemas.openxmlformats.org/spreadsheetml/2006/main" count="1292" uniqueCount="179">
  <si>
    <t>NO.</t>
  </si>
  <si>
    <t>JENIS KENDARAAN</t>
  </si>
  <si>
    <t>PLAT NOMOR</t>
  </si>
  <si>
    <t>NO. MOBIL  TU /FI</t>
  </si>
  <si>
    <t>USER</t>
  </si>
  <si>
    <t>DEPARTMENT</t>
  </si>
  <si>
    <t>K E T .</t>
  </si>
  <si>
    <t>KM</t>
  </si>
  <si>
    <t>HOURS</t>
  </si>
  <si>
    <t>NO. VOUCHER</t>
  </si>
  <si>
    <t>TANGGAL</t>
  </si>
  <si>
    <t>DRIVER</t>
  </si>
  <si>
    <t>ACCOUNT CHARGE</t>
  </si>
  <si>
    <t>JUMLAH VOUCHER</t>
  </si>
  <si>
    <t>FUEL / LITER</t>
  </si>
  <si>
    <t>YEAR</t>
  </si>
  <si>
    <t>DS 1711 MC</t>
  </si>
  <si>
    <t>DS 1585 MC</t>
  </si>
  <si>
    <t>TOTAL</t>
  </si>
  <si>
    <t>DS 1821 MB</t>
  </si>
  <si>
    <t>DS 1529 MC</t>
  </si>
  <si>
    <t>DS 1584 MC</t>
  </si>
  <si>
    <t>DS 1615 MC</t>
  </si>
  <si>
    <t>DS 1758 MC</t>
  </si>
  <si>
    <t>DS 8103 MB</t>
  </si>
  <si>
    <t>DS 8097 MB</t>
  </si>
  <si>
    <t>DS 8240 MB</t>
  </si>
  <si>
    <t>DS 8235 MB</t>
  </si>
  <si>
    <t>DS 8236 MC</t>
  </si>
  <si>
    <t>DS 8239 MC</t>
  </si>
  <si>
    <t>DS 8163 MC</t>
  </si>
  <si>
    <t>DS 8451 MC</t>
  </si>
  <si>
    <t>DS 1736 MD</t>
  </si>
  <si>
    <t>DS 1737 MD</t>
  </si>
  <si>
    <t>DS 1988 MA</t>
  </si>
  <si>
    <t>DS 1989 MA</t>
  </si>
  <si>
    <t>DS 1721 MA</t>
  </si>
  <si>
    <t>DS 1722 MA</t>
  </si>
  <si>
    <t>DS 8115 MC</t>
  </si>
  <si>
    <t>DS 1685 MC</t>
  </si>
  <si>
    <t>DS 1726 MC</t>
  </si>
  <si>
    <t>DS 1722 MC</t>
  </si>
  <si>
    <t>DS 1723 MC</t>
  </si>
  <si>
    <t>DS 1719 MC</t>
  </si>
  <si>
    <t>DS 1710 MC</t>
  </si>
  <si>
    <t>DS 8238 MB</t>
  </si>
  <si>
    <t>DS 8242 MB</t>
  </si>
  <si>
    <t>SUMMARY</t>
  </si>
  <si>
    <t>SOLAR</t>
  </si>
  <si>
    <t>RAFAEL</t>
  </si>
  <si>
    <t>LIMING</t>
  </si>
  <si>
    <t>POD</t>
  </si>
  <si>
    <t xml:space="preserve"> </t>
  </si>
  <si>
    <t>TOYOTA AVANZA (SILVER) 4X2</t>
  </si>
  <si>
    <t>N/A</t>
  </si>
  <si>
    <t>MANAGEMENT</t>
  </si>
  <si>
    <t>SYAFRIL</t>
  </si>
  <si>
    <t>CTS</t>
  </si>
  <si>
    <t>JONI</t>
  </si>
  <si>
    <t>VOCER</t>
  </si>
  <si>
    <t>KENDARAAN</t>
  </si>
  <si>
    <t>NO POLICE</t>
  </si>
  <si>
    <t>TU</t>
  </si>
  <si>
    <t>HARGA</t>
  </si>
  <si>
    <t>MICHAEL</t>
  </si>
  <si>
    <t>DEVI</t>
  </si>
  <si>
    <t>NARDI</t>
  </si>
  <si>
    <t>PETRUS</t>
  </si>
  <si>
    <t>FAHMI</t>
  </si>
  <si>
    <t>PA 1852 MD</t>
  </si>
  <si>
    <t>PA 1850 MD</t>
  </si>
  <si>
    <t>PA 1851 MD</t>
  </si>
  <si>
    <t>PA 1849 MD</t>
  </si>
  <si>
    <t>TONY</t>
  </si>
  <si>
    <t>GIRI</t>
  </si>
  <si>
    <t>FRANS</t>
  </si>
  <si>
    <t>YULES</t>
  </si>
  <si>
    <t>YANWAR</t>
  </si>
  <si>
    <t>MEGA</t>
  </si>
  <si>
    <t>DS 1510 MQ</t>
  </si>
  <si>
    <t>IBRAHIM</t>
  </si>
  <si>
    <t>STANDLY</t>
  </si>
  <si>
    <t>PA 1510 MX</t>
  </si>
  <si>
    <t>PA 8002 MH</t>
  </si>
  <si>
    <t>DS 8174 MC</t>
  </si>
  <si>
    <t>PA 1510 MU</t>
  </si>
  <si>
    <t>PA 1510 MQ</t>
  </si>
  <si>
    <t>DS 8192 ME</t>
  </si>
  <si>
    <t>PA 8002 MK</t>
  </si>
  <si>
    <t>PA 8002 MI</t>
  </si>
  <si>
    <t>PA 8115 MC</t>
  </si>
  <si>
    <t>PA 1510 MW</t>
  </si>
  <si>
    <t>IVECO-001</t>
  </si>
  <si>
    <t>PA 1510 MT</t>
  </si>
  <si>
    <t>PA 8215 ME</t>
  </si>
  <si>
    <t>PA 8002 MJ</t>
  </si>
  <si>
    <t>DS 8012 ME</t>
  </si>
  <si>
    <t>TRUCK IVECO</t>
  </si>
  <si>
    <t>BACKLOG</t>
  </si>
  <si>
    <t xml:space="preserve"> PA 1510 MU</t>
  </si>
  <si>
    <t>TAMBAL(1 ) TIRE</t>
  </si>
  <si>
    <t>TAMBAL( 1) TIRE</t>
  </si>
  <si>
    <t>PASANG RIBEN 60%</t>
  </si>
  <si>
    <t>KET</t>
  </si>
  <si>
    <t>CKB</t>
  </si>
  <si>
    <t>PA 8163 MC</t>
  </si>
  <si>
    <t>DS 9157 MC</t>
  </si>
  <si>
    <t>IV-001</t>
  </si>
  <si>
    <t>PA 8451 MC</t>
  </si>
  <si>
    <t>PA 1584 MC</t>
  </si>
  <si>
    <t>PA 1585 MC</t>
  </si>
  <si>
    <t>PA 1529 MC</t>
  </si>
  <si>
    <t>PA 8452 MC</t>
  </si>
  <si>
    <t>Charge to CKB</t>
  </si>
  <si>
    <t>MITSUBISHI STRADA</t>
  </si>
  <si>
    <t xml:space="preserve">TGL </t>
  </si>
  <si>
    <t>PA 8103 MB</t>
  </si>
  <si>
    <t>PA 1615 MC</t>
  </si>
  <si>
    <t>PA 8097 MB</t>
  </si>
  <si>
    <t>TAMBAL BAN TUBLES</t>
  </si>
  <si>
    <t>DS 9012 ME</t>
  </si>
  <si>
    <t>DS 8073 MB</t>
  </si>
  <si>
    <t>DENDA ADJUST</t>
  </si>
  <si>
    <t>1X DENDA</t>
  </si>
  <si>
    <t>LULUS</t>
  </si>
  <si>
    <t xml:space="preserve"> 1X DENDA </t>
  </si>
  <si>
    <t>TAMBAL BAN</t>
  </si>
  <si>
    <t>PA  8012 ME</t>
  </si>
  <si>
    <t>TOYOTA FORTUNER</t>
  </si>
  <si>
    <t>IRWAN MARTUANI SIHALOHO</t>
  </si>
  <si>
    <t>LOBU MANAGEMENT</t>
  </si>
  <si>
    <t>7000003605/10C0299JA</t>
  </si>
  <si>
    <t>2X DENDA</t>
  </si>
  <si>
    <t>FORD RANGER</t>
  </si>
  <si>
    <t>POD CREW</t>
  </si>
  <si>
    <t>PARTS OPERATION &amp; DISTRIBUTION LOBU</t>
  </si>
  <si>
    <t>7000003605/10C5030HY</t>
  </si>
  <si>
    <t>1 X DENDA</t>
  </si>
  <si>
    <t>PA 8012 ME</t>
  </si>
  <si>
    <t>PA 1710 MC</t>
  </si>
  <si>
    <t>24-7-18</t>
  </si>
  <si>
    <t>31-7-18</t>
  </si>
  <si>
    <t>27-7-18</t>
  </si>
  <si>
    <t>21-7-18</t>
  </si>
  <si>
    <t>20-7-18</t>
  </si>
  <si>
    <t>PA 8007 MK</t>
  </si>
  <si>
    <t>PA 8007 ML</t>
  </si>
  <si>
    <t>BUSINESS. DEV. &amp; CUSTOMER. SERV.</t>
  </si>
  <si>
    <t>7000003605/10C0299FZ</t>
  </si>
  <si>
    <t>FORD RANGER D/C XLT 2.0 ( 4 X 4 ) MT</t>
  </si>
  <si>
    <t>PA 1685 MC</t>
  </si>
  <si>
    <t>PA 1524 ML</t>
  </si>
  <si>
    <t>1 test Denda</t>
  </si>
  <si>
    <t>2x test Denda</t>
  </si>
  <si>
    <t>MITSUBISHI</t>
  </si>
  <si>
    <t>PA 1524 MO</t>
  </si>
  <si>
    <t>PA DS 9157 MC</t>
  </si>
  <si>
    <t>PM STICKER</t>
  </si>
  <si>
    <t>PM STICKER NEW</t>
  </si>
  <si>
    <t>PA 8450 MC</t>
  </si>
  <si>
    <t>PA 7223 MB</t>
  </si>
  <si>
    <t>PA 1561 MV</t>
  </si>
  <si>
    <t xml:space="preserve">PM STICKER </t>
  </si>
  <si>
    <t>PA 1523 MR</t>
  </si>
  <si>
    <t xml:space="preserve">LULUS </t>
  </si>
  <si>
    <t>PA 1526 MR</t>
  </si>
  <si>
    <t>DS 1737 MI</t>
  </si>
  <si>
    <t>PA 1539 MK</t>
  </si>
  <si>
    <t>PA 8235 MB</t>
  </si>
  <si>
    <t>STICKER TAMBANG</t>
  </si>
  <si>
    <t>DATE NEXT PM STANFORD</t>
  </si>
  <si>
    <t>REMARK</t>
  </si>
  <si>
    <t>DS 1737 Mi</t>
  </si>
  <si>
    <t>DATE  PAID</t>
  </si>
  <si>
    <t>PA 1538 MW</t>
  </si>
  <si>
    <t>NEXT PM UJI KELAYAKAN</t>
  </si>
  <si>
    <t>ALFON MANONGKOT</t>
  </si>
  <si>
    <t>ALBERT SONY MOMOT</t>
  </si>
  <si>
    <t>HC-SS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</si>
</sst>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Unicode MS"/>
      <family val="2"/>
    </font>
    <font>
      <sz val="11"/>
      <color theme="1"/>
      <name val="Cambria"/>
      <family val="1"/>
      <scheme val="major"/>
    </font>
    <font>
      <b/>
      <sz val="11"/>
      <color rgb="FF3333FF"/>
      <name val="Calibri"/>
      <family val="2"/>
      <scheme val="minor"/>
    </font>
    <font>
      <sz val="11"/>
      <color rgb="FF3333FF"/>
      <name val="Arial Unicode MS"/>
      <family val="2"/>
    </font>
    <font>
      <sz val="11"/>
      <color rgb="FF3333FF"/>
      <name val="Cambria"/>
      <family val="1"/>
      <scheme val="major"/>
    </font>
    <font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color rgb="FF3333FF"/>
      <name val="Cambria"/>
      <family val="1"/>
      <scheme val="maj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rgb="FF3333FF"/>
      <name val="Arial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8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35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0" xfId="4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164" fontId="18" fillId="0" borderId="10" xfId="0" applyNumberFormat="1" applyFont="1" applyBorder="1" applyAlignment="1">
      <alignment horizontal="center" vertical="center"/>
    </xf>
    <xf numFmtId="165" fontId="18" fillId="0" borderId="10" xfId="42" applyNumberFormat="1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5" fontId="20" fillId="0" borderId="10" xfId="42" applyNumberFormat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164" fontId="21" fillId="0" borderId="10" xfId="0" applyNumberFormat="1" applyFont="1" applyBorder="1" applyAlignment="1">
      <alignment horizontal="center" vertical="center"/>
    </xf>
    <xf numFmtId="165" fontId="21" fillId="0" borderId="10" xfId="42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6" fillId="33" borderId="11" xfId="0" applyFont="1" applyFill="1" applyBorder="1" applyAlignment="1">
      <alignment horizontal="center" vertical="center"/>
    </xf>
    <xf numFmtId="164" fontId="16" fillId="33" borderId="11" xfId="0" applyNumberFormat="1" applyFont="1" applyFill="1" applyBorder="1" applyAlignment="1">
      <alignment horizontal="center" vertical="center"/>
    </xf>
    <xf numFmtId="165" fontId="16" fillId="33" borderId="11" xfId="4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26" fillId="33" borderId="11" xfId="0" applyFont="1" applyFill="1" applyBorder="1" applyAlignment="1">
      <alignment horizontal="center" vertical="center"/>
    </xf>
    <xf numFmtId="164" fontId="26" fillId="33" borderId="11" xfId="0" applyNumberFormat="1" applyFont="1" applyFill="1" applyBorder="1" applyAlignment="1">
      <alignment horizontal="center" vertical="center"/>
    </xf>
    <xf numFmtId="165" fontId="26" fillId="33" borderId="11" xfId="42" applyNumberFormat="1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164" fontId="27" fillId="0" borderId="10" xfId="0" applyNumberFormat="1" applyFont="1" applyBorder="1" applyAlignment="1">
      <alignment horizontal="center" vertical="center"/>
    </xf>
    <xf numFmtId="165" fontId="27" fillId="0" borderId="10" xfId="42" applyNumberFormat="1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164" fontId="28" fillId="0" borderId="10" xfId="0" applyNumberFormat="1" applyFont="1" applyBorder="1" applyAlignment="1">
      <alignment horizontal="center" vertical="center"/>
    </xf>
    <xf numFmtId="165" fontId="28" fillId="0" borderId="10" xfId="42" applyNumberFormat="1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165" fontId="29" fillId="0" borderId="10" xfId="42" applyNumberFormat="1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33" borderId="11" xfId="0" applyFont="1" applyFill="1" applyBorder="1" applyAlignment="1">
      <alignment horizontal="center" vertical="center"/>
    </xf>
    <xf numFmtId="164" fontId="31" fillId="33" borderId="11" xfId="0" applyNumberFormat="1" applyFont="1" applyFill="1" applyBorder="1" applyAlignment="1">
      <alignment horizontal="center" vertical="center"/>
    </xf>
    <xf numFmtId="165" fontId="31" fillId="33" borderId="11" xfId="42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center" vertical="center"/>
    </xf>
    <xf numFmtId="165" fontId="30" fillId="0" borderId="10" xfId="42" applyNumberFormat="1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164" fontId="32" fillId="0" borderId="10" xfId="0" applyNumberFormat="1" applyFont="1" applyBorder="1" applyAlignment="1">
      <alignment horizontal="center" vertical="center"/>
    </xf>
    <xf numFmtId="165" fontId="32" fillId="0" borderId="10" xfId="42" applyNumberFormat="1" applyFont="1" applyBorder="1" applyAlignment="1">
      <alignment vertical="center"/>
    </xf>
    <xf numFmtId="0" fontId="32" fillId="0" borderId="10" xfId="0" applyFont="1" applyBorder="1" applyAlignment="1">
      <alignment horizontal="center" vertical="center"/>
    </xf>
    <xf numFmtId="165" fontId="33" fillId="0" borderId="10" xfId="42" applyNumberFormat="1" applyFont="1" applyBorder="1" applyAlignment="1">
      <alignment vertical="center"/>
    </xf>
    <xf numFmtId="0" fontId="33" fillId="0" borderId="10" xfId="0" applyFont="1" applyBorder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65" fontId="30" fillId="0" borderId="0" xfId="42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34" borderId="10" xfId="0" applyFont="1" applyFill="1" applyBorder="1" applyAlignment="1">
      <alignment vertical="center"/>
    </xf>
    <xf numFmtId="164" fontId="32" fillId="34" borderId="10" xfId="0" applyNumberFormat="1" applyFont="1" applyFill="1" applyBorder="1" applyAlignment="1">
      <alignment horizontal="center" vertical="center"/>
    </xf>
    <xf numFmtId="165" fontId="32" fillId="34" borderId="10" xfId="42" applyNumberFormat="1" applyFont="1" applyFill="1" applyBorder="1" applyAlignment="1">
      <alignment vertical="center"/>
    </xf>
    <xf numFmtId="0" fontId="32" fillId="34" borderId="10" xfId="0" applyFont="1" applyFill="1" applyBorder="1" applyAlignment="1">
      <alignment horizontal="center" vertical="center"/>
    </xf>
    <xf numFmtId="0" fontId="30" fillId="34" borderId="10" xfId="0" applyFont="1" applyFill="1" applyBorder="1" applyAlignment="1">
      <alignment vertical="center"/>
    </xf>
    <xf numFmtId="164" fontId="30" fillId="34" borderId="10" xfId="0" applyNumberFormat="1" applyFont="1" applyFill="1" applyBorder="1" applyAlignment="1">
      <alignment horizontal="center" vertical="center"/>
    </xf>
    <xf numFmtId="165" fontId="30" fillId="34" borderId="10" xfId="42" applyNumberFormat="1" applyFont="1" applyFill="1" applyBorder="1" applyAlignment="1">
      <alignment vertical="center"/>
    </xf>
    <xf numFmtId="0" fontId="30" fillId="34" borderId="10" xfId="0" applyFont="1" applyFill="1" applyBorder="1" applyAlignment="1">
      <alignment horizontal="center" vertical="center"/>
    </xf>
    <xf numFmtId="165" fontId="33" fillId="34" borderId="10" xfId="42" applyNumberFormat="1" applyFont="1" applyFill="1" applyBorder="1" applyAlignment="1">
      <alignment vertical="center"/>
    </xf>
    <xf numFmtId="0" fontId="33" fillId="34" borderId="10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19" xfId="0" applyFont="1" applyBorder="1" applyAlignment="1">
      <alignment horizontal="center" vertical="center"/>
    </xf>
    <xf numFmtId="0" fontId="30" fillId="34" borderId="19" xfId="0" applyFont="1" applyFill="1" applyBorder="1" applyAlignment="1">
      <alignment vertical="center"/>
    </xf>
    <xf numFmtId="164" fontId="30" fillId="34" borderId="19" xfId="0" applyNumberFormat="1" applyFont="1" applyFill="1" applyBorder="1" applyAlignment="1">
      <alignment horizontal="center" vertical="center"/>
    </xf>
    <xf numFmtId="165" fontId="33" fillId="34" borderId="19" xfId="42" applyNumberFormat="1" applyFont="1" applyFill="1" applyBorder="1" applyAlignment="1">
      <alignment vertical="center"/>
    </xf>
    <xf numFmtId="0" fontId="33" fillId="34" borderId="19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8" xfId="0" applyFont="1" applyBorder="1" applyAlignment="1">
      <alignment vertical="center"/>
    </xf>
    <xf numFmtId="164" fontId="30" fillId="0" borderId="18" xfId="0" applyNumberFormat="1" applyFont="1" applyBorder="1" applyAlignment="1">
      <alignment horizontal="center" vertical="center"/>
    </xf>
    <xf numFmtId="165" fontId="30" fillId="0" borderId="18" xfId="42" applyNumberFormat="1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33" fillId="0" borderId="18" xfId="0" applyFont="1" applyBorder="1" applyAlignment="1">
      <alignment horizontal="center" vertical="center"/>
    </xf>
    <xf numFmtId="165" fontId="33" fillId="0" borderId="18" xfId="42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165" fontId="30" fillId="34" borderId="19" xfId="42" applyNumberFormat="1" applyFont="1" applyFill="1" applyBorder="1" applyAlignment="1">
      <alignment vertical="center"/>
    </xf>
    <xf numFmtId="0" fontId="30" fillId="34" borderId="19" xfId="0" applyFont="1" applyFill="1" applyBorder="1" applyAlignment="1">
      <alignment horizontal="center" vertical="center"/>
    </xf>
    <xf numFmtId="0" fontId="32" fillId="34" borderId="19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3" fillId="34" borderId="10" xfId="0" applyFont="1" applyFill="1" applyBorder="1" applyAlignment="1">
      <alignment vertical="center"/>
    </xf>
    <xf numFmtId="164" fontId="33" fillId="34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6" fillId="0" borderId="18" xfId="43" applyFont="1" applyFill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0" fontId="30" fillId="34" borderId="18" xfId="0" applyFont="1" applyFill="1" applyBorder="1" applyAlignment="1">
      <alignment vertical="center"/>
    </xf>
    <xf numFmtId="0" fontId="32" fillId="34" borderId="18" xfId="0" applyFont="1" applyFill="1" applyBorder="1" applyAlignment="1">
      <alignment vertical="center"/>
    </xf>
    <xf numFmtId="164" fontId="32" fillId="34" borderId="18" xfId="0" applyNumberFormat="1" applyFont="1" applyFill="1" applyBorder="1" applyAlignment="1">
      <alignment horizontal="center" vertical="center"/>
    </xf>
    <xf numFmtId="165" fontId="32" fillId="34" borderId="18" xfId="42" applyNumberFormat="1" applyFont="1" applyFill="1" applyBorder="1" applyAlignment="1">
      <alignment vertical="center"/>
    </xf>
    <xf numFmtId="0" fontId="32" fillId="34" borderId="18" xfId="0" applyFont="1" applyFill="1" applyBorder="1" applyAlignment="1">
      <alignment horizontal="center" vertical="center"/>
    </xf>
    <xf numFmtId="0" fontId="33" fillId="34" borderId="18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7" fillId="35" borderId="18" xfId="0" applyFont="1" applyFill="1" applyBorder="1" applyAlignment="1">
      <alignment horizontal="center" vertical="center"/>
    </xf>
    <xf numFmtId="164" fontId="37" fillId="35" borderId="18" xfId="0" applyNumberFormat="1" applyFont="1" applyFill="1" applyBorder="1" applyAlignment="1">
      <alignment horizontal="center" vertical="center"/>
    </xf>
    <xf numFmtId="165" fontId="37" fillId="35" borderId="18" xfId="42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64" fontId="32" fillId="34" borderId="20" xfId="0" applyNumberFormat="1" applyFont="1" applyFill="1" applyBorder="1" applyAlignment="1">
      <alignment horizontal="center" vertical="center"/>
    </xf>
    <xf numFmtId="164" fontId="30" fillId="0" borderId="20" xfId="0" applyNumberFormat="1" applyFont="1" applyBorder="1" applyAlignment="1">
      <alignment horizontal="center" vertical="center"/>
    </xf>
    <xf numFmtId="0" fontId="32" fillId="34" borderId="21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165" fontId="32" fillId="36" borderId="18" xfId="42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5" fontId="32" fillId="34" borderId="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165" fontId="32" fillId="34" borderId="18" xfId="42" applyNumberFormat="1" applyFont="1" applyFill="1" applyBorder="1" applyAlignment="1">
      <alignment horizontal="center" vertical="center"/>
    </xf>
    <xf numFmtId="0" fontId="0" fillId="0" borderId="0" xfId="0"/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3" fillId="34" borderId="12" xfId="0" applyFont="1" applyFill="1" applyBorder="1" applyAlignment="1">
      <alignment horizontal="center" vertical="center"/>
    </xf>
    <xf numFmtId="0" fontId="23" fillId="34" borderId="13" xfId="0" applyFont="1" applyFill="1" applyBorder="1" applyAlignment="1">
      <alignment horizontal="center" vertical="center"/>
    </xf>
    <xf numFmtId="0" fontId="23" fillId="34" borderId="14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  <xf numFmtId="0" fontId="23" fillId="34" borderId="16" xfId="0" applyFont="1" applyFill="1" applyBorder="1" applyAlignment="1">
      <alignment horizontal="center" vertical="center"/>
    </xf>
    <xf numFmtId="0" fontId="23" fillId="34" borderId="17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/>
    </xf>
    <xf numFmtId="0" fontId="25" fillId="34" borderId="14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16" xfId="0" applyFont="1" applyFill="1" applyBorder="1" applyAlignment="1">
      <alignment horizontal="center" vertical="center"/>
    </xf>
    <xf numFmtId="0" fontId="25" fillId="34" borderId="17" xfId="0" applyFont="1" applyFill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34" borderId="12" xfId="0" applyFont="1" applyFill="1" applyBorder="1" applyAlignment="1">
      <alignment horizontal="center" vertical="center"/>
    </xf>
    <xf numFmtId="0" fontId="30" fillId="34" borderId="13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center" vertical="center"/>
    </xf>
    <xf numFmtId="0" fontId="30" fillId="34" borderId="15" xfId="0" applyFont="1" applyFill="1" applyBorder="1" applyAlignment="1">
      <alignment horizontal="center" vertical="center"/>
    </xf>
    <xf numFmtId="0" fontId="30" fillId="34" borderId="16" xfId="0" applyFont="1" applyFill="1" applyBorder="1" applyAlignment="1">
      <alignment horizontal="center" vertical="center"/>
    </xf>
    <xf numFmtId="0" fontId="30" fillId="34" borderId="17" xfId="0" applyFont="1" applyFill="1" applyBorder="1" applyAlignment="1">
      <alignment horizontal="center" vertical="center"/>
    </xf>
    <xf numFmtId="0" fontId="30" fillId="0" borderId="10" xfId="0" applyFont="1" applyBorder="1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%20Tahun%202017\DATA%20KENDARAAN%20HL%20-%20LL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A%20Office%20Service\2015_By%20Tri\01%20Transport\Template%20GA-Trans_2015\Data%20Vehic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6_HR_GA/5.%20Personnel_Admin/1.%20GA%20&amp;%20BENEFIT/GA/OFFICE%20OPERATION/01.VEHICLE/MASTER%20LIST%20VEHICL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PLAT"/>
      <sheetName val="DATA HL NO PLAT"/>
      <sheetName val="LELANG 2016"/>
      <sheetName val="LELANG"/>
      <sheetName val="Data LV HL "/>
      <sheetName val="LV 2016 HL "/>
      <sheetName val="CKB &amp; CJ"/>
      <sheetName val="DATA LAST SMU"/>
    </sheetNames>
    <sheetDataSet>
      <sheetData sheetId="0">
        <row r="4">
          <cell r="B4" t="str">
            <v>DS 1501 MC</v>
          </cell>
          <cell r="C4" t="str">
            <v>FORD EVERSET 4X2</v>
          </cell>
          <cell r="D4" t="str">
            <v>01-9259</v>
          </cell>
          <cell r="E4" t="str">
            <v>TU-59</v>
          </cell>
          <cell r="F4" t="str">
            <v>2007</v>
          </cell>
          <cell r="G4" t="str">
            <v>TU</v>
          </cell>
          <cell r="H4" t="str">
            <v>Trakindo</v>
          </cell>
          <cell r="I4" t="str">
            <v>LOWLAND</v>
          </cell>
          <cell r="J4" t="str">
            <v>MANAGEMENT</v>
          </cell>
          <cell r="K4" t="str">
            <v>MANAGEMENT</v>
          </cell>
          <cell r="L4" t="str">
            <v>TRANSPORT CREW</v>
          </cell>
          <cell r="M4" t="str">
            <v>LOBU MANAGEMENT</v>
          </cell>
          <cell r="N4">
            <v>748196</v>
          </cell>
          <cell r="O4" t="str">
            <v xml:space="preserve">MNBLS4D406W119380             </v>
          </cell>
          <cell r="P4">
            <v>103855</v>
          </cell>
          <cell r="Q4" t="str">
            <v>NO</v>
          </cell>
          <cell r="R4">
            <v>42673</v>
          </cell>
          <cell r="S4">
            <v>42930</v>
          </cell>
          <cell r="T4">
            <v>42930</v>
          </cell>
          <cell r="U4" t="str">
            <v>7000003604/10C5060HG</v>
          </cell>
        </row>
        <row r="5">
          <cell r="B5" t="str">
            <v>DS 1502 MC</v>
          </cell>
          <cell r="C5" t="str">
            <v>FORD EVERSET 4X2</v>
          </cell>
          <cell r="D5" t="str">
            <v>01-9260</v>
          </cell>
          <cell r="E5" t="str">
            <v>TU-60</v>
          </cell>
          <cell r="F5" t="str">
            <v>2007</v>
          </cell>
          <cell r="G5" t="str">
            <v>TU</v>
          </cell>
          <cell r="H5" t="str">
            <v>Trakindo</v>
          </cell>
          <cell r="I5" t="str">
            <v>LOWLAND</v>
          </cell>
          <cell r="J5" t="str">
            <v>MANAGEMENT</v>
          </cell>
          <cell r="K5" t="str">
            <v>MANAGEMENT</v>
          </cell>
          <cell r="L5" t="str">
            <v>TRANSPORT CREW</v>
          </cell>
          <cell r="M5" t="str">
            <v>LOBU MANAGEMENT</v>
          </cell>
          <cell r="N5">
            <v>749189</v>
          </cell>
          <cell r="O5" t="str">
            <v xml:space="preserve">MNBLS4D406W119426             </v>
          </cell>
          <cell r="P5">
            <v>120049</v>
          </cell>
          <cell r="Q5" t="str">
            <v>NO</v>
          </cell>
          <cell r="R5">
            <v>42673</v>
          </cell>
          <cell r="S5">
            <v>42930</v>
          </cell>
          <cell r="T5">
            <v>42930</v>
          </cell>
          <cell r="U5" t="str">
            <v>7000003604/10C0299JA</v>
          </cell>
        </row>
        <row r="6">
          <cell r="B6" t="str">
            <v>DS 1820 MB</v>
          </cell>
          <cell r="C6" t="str">
            <v>FORD EVEREST 4X4 2.5L</v>
          </cell>
          <cell r="D6" t="str">
            <v>01-9228F</v>
          </cell>
          <cell r="E6" t="str">
            <v>TU-61</v>
          </cell>
          <cell r="F6" t="str">
            <v>2007</v>
          </cell>
          <cell r="G6" t="str">
            <v>TMT</v>
          </cell>
          <cell r="H6" t="str">
            <v>Trakindo</v>
          </cell>
          <cell r="I6" t="str">
            <v>LOWLAND</v>
          </cell>
          <cell r="J6" t="str">
            <v>MANAGEMENT</v>
          </cell>
          <cell r="K6" t="str">
            <v>MANAGEMENT</v>
          </cell>
          <cell r="L6" t="str">
            <v>TRANSPORT CREW</v>
          </cell>
          <cell r="M6" t="str">
            <v>LOBU MANAGEMENT</v>
          </cell>
          <cell r="N6" t="str">
            <v>702869</v>
          </cell>
          <cell r="O6" t="str">
            <v xml:space="preserve">MNBLS4D406W117873             </v>
          </cell>
          <cell r="P6">
            <v>96927</v>
          </cell>
          <cell r="Q6" t="str">
            <v>NO</v>
          </cell>
          <cell r="R6">
            <v>42673</v>
          </cell>
          <cell r="S6">
            <v>42976</v>
          </cell>
          <cell r="T6">
            <v>42611</v>
          </cell>
          <cell r="U6" t="str">
            <v>7000003604/10C0299JA</v>
          </cell>
        </row>
        <row r="7">
          <cell r="B7" t="str">
            <v>DS 1585 MC</v>
          </cell>
          <cell r="C7" t="str">
            <v>FORD EVEREST 4X4 2.5L TDMT-XLT</v>
          </cell>
          <cell r="D7" t="str">
            <v>01-9270</v>
          </cell>
          <cell r="E7" t="str">
            <v>TU-62</v>
          </cell>
          <cell r="F7" t="str">
            <v>2007</v>
          </cell>
          <cell r="G7" t="str">
            <v>TU</v>
          </cell>
          <cell r="H7" t="str">
            <v>Trakindo</v>
          </cell>
          <cell r="I7" t="str">
            <v>LOWLAND</v>
          </cell>
          <cell r="J7" t="str">
            <v>LINDERD YUSUF DUDDY</v>
          </cell>
          <cell r="K7" t="str">
            <v>LINDERD YUSUF DUDDY</v>
          </cell>
          <cell r="L7" t="str">
            <v>LINDERD YUSUF DUDDY</v>
          </cell>
          <cell r="M7" t="str">
            <v>FINANCE &amp; CONTRACT MANAGEMENT</v>
          </cell>
          <cell r="N7">
            <v>826128</v>
          </cell>
          <cell r="O7" t="str">
            <v xml:space="preserve">MNBLS4D107W204071             </v>
          </cell>
          <cell r="P7">
            <v>113030</v>
          </cell>
          <cell r="Q7" t="str">
            <v>NO</v>
          </cell>
          <cell r="R7">
            <v>42673</v>
          </cell>
          <cell r="S7">
            <v>42711</v>
          </cell>
          <cell r="T7">
            <v>43076</v>
          </cell>
          <cell r="U7" t="str">
            <v>7000003604/10C0299KB</v>
          </cell>
        </row>
        <row r="8">
          <cell r="B8" t="str">
            <v>DS 1529 MC</v>
          </cell>
          <cell r="C8" t="str">
            <v>FORD EVEREST 4X4 2.5L TDMT-XLT</v>
          </cell>
          <cell r="D8" t="str">
            <v>01-9271</v>
          </cell>
          <cell r="E8" t="str">
            <v>TU-63</v>
          </cell>
          <cell r="F8" t="str">
            <v>2007</v>
          </cell>
          <cell r="G8" t="str">
            <v>TU</v>
          </cell>
          <cell r="H8" t="str">
            <v>Trakindo</v>
          </cell>
          <cell r="I8" t="str">
            <v>LOWLAND</v>
          </cell>
          <cell r="J8" t="str">
            <v>RENI MV AZHAR</v>
          </cell>
          <cell r="K8" t="str">
            <v>RENI MV AZHAR</v>
          </cell>
          <cell r="L8" t="str">
            <v>RENI MV AZHAR</v>
          </cell>
          <cell r="M8" t="str">
            <v>HC &amp; SS</v>
          </cell>
          <cell r="N8">
            <v>801794</v>
          </cell>
          <cell r="O8" t="str">
            <v xml:space="preserve">MNBLS4D107W202453             </v>
          </cell>
          <cell r="P8">
            <v>98367</v>
          </cell>
          <cell r="Q8" t="str">
            <v>NO</v>
          </cell>
          <cell r="R8">
            <v>42673</v>
          </cell>
          <cell r="S8">
            <v>42990</v>
          </cell>
          <cell r="T8">
            <v>42990</v>
          </cell>
          <cell r="U8" t="str">
            <v>7000003604/10C0299JB</v>
          </cell>
        </row>
        <row r="9">
          <cell r="B9" t="str">
            <v>DS 1584 MC</v>
          </cell>
          <cell r="C9" t="str">
            <v>FORD EVEREST 4X4 2.5L TDMT-XLT</v>
          </cell>
          <cell r="D9" t="str">
            <v>01-9272</v>
          </cell>
          <cell r="E9" t="str">
            <v>TU-64</v>
          </cell>
          <cell r="F9" t="str">
            <v>2007</v>
          </cell>
          <cell r="G9" t="str">
            <v>TU</v>
          </cell>
          <cell r="H9" t="str">
            <v>Trakindo</v>
          </cell>
          <cell r="I9" t="str">
            <v>LOWLAND</v>
          </cell>
          <cell r="J9" t="str">
            <v>MICHAEL THOMAS ARMSTRONG</v>
          </cell>
          <cell r="K9" t="str">
            <v>MICHAEL THOMAS ARMSTRONG</v>
          </cell>
          <cell r="L9" t="str">
            <v>MICHAEL THOMAS ARMSTRONG</v>
          </cell>
          <cell r="M9" t="str">
            <v>MRC</v>
          </cell>
          <cell r="N9" t="str">
            <v>WLAT826364</v>
          </cell>
          <cell r="O9" t="str">
            <v xml:space="preserve">MNBLS4D107W204100             </v>
          </cell>
          <cell r="P9">
            <v>94132</v>
          </cell>
          <cell r="Q9" t="str">
            <v>NO</v>
          </cell>
          <cell r="R9">
            <v>42673</v>
          </cell>
          <cell r="S9">
            <v>42711</v>
          </cell>
          <cell r="T9">
            <v>43076</v>
          </cell>
          <cell r="U9" t="str">
            <v>7000003604/10C5060HB</v>
          </cell>
        </row>
        <row r="10">
          <cell r="B10" t="str">
            <v>DS 1615 MC</v>
          </cell>
          <cell r="C10" t="str">
            <v>FORD EVEREST 4X4 XLT 3.0</v>
          </cell>
          <cell r="D10" t="str">
            <v>01-9278</v>
          </cell>
          <cell r="E10" t="str">
            <v>TU-65</v>
          </cell>
          <cell r="F10" t="str">
            <v>2007</v>
          </cell>
          <cell r="G10" t="str">
            <v>TU</v>
          </cell>
          <cell r="H10" t="str">
            <v>Trakindo</v>
          </cell>
          <cell r="I10" t="str">
            <v>LOWLAND</v>
          </cell>
          <cell r="J10" t="str">
            <v>SIGIT NUGROHO</v>
          </cell>
          <cell r="K10" t="str">
            <v>SIGIT NUGROHO</v>
          </cell>
          <cell r="L10" t="str">
            <v>SIGIT NUGROHO</v>
          </cell>
          <cell r="M10" t="str">
            <v>CRC</v>
          </cell>
          <cell r="N10">
            <v>826065</v>
          </cell>
          <cell r="O10" t="str">
            <v xml:space="preserve">MNBLSAD107W204089             </v>
          </cell>
          <cell r="P10">
            <v>113243</v>
          </cell>
          <cell r="Q10" t="str">
            <v>NO</v>
          </cell>
          <cell r="R10">
            <v>42673</v>
          </cell>
          <cell r="S10">
            <v>42688</v>
          </cell>
          <cell r="T10">
            <v>43145</v>
          </cell>
          <cell r="U10" t="str">
            <v>7000003604/10C5060HA</v>
          </cell>
        </row>
        <row r="11">
          <cell r="B11" t="str">
            <v>DS 1758 MC</v>
          </cell>
          <cell r="C11" t="str">
            <v>FORD EVEREST 4X4 2.5L TDMT-XLT</v>
          </cell>
          <cell r="D11" t="str">
            <v>01-9353</v>
          </cell>
          <cell r="E11" t="str">
            <v>TU-66</v>
          </cell>
          <cell r="F11" t="str">
            <v>2007</v>
          </cell>
          <cell r="G11" t="str">
            <v>TU</v>
          </cell>
          <cell r="H11" t="str">
            <v>Trakindo</v>
          </cell>
          <cell r="I11" t="str">
            <v>LOWLAND</v>
          </cell>
          <cell r="J11" t="str">
            <v>DAVID PINONDANG</v>
          </cell>
          <cell r="K11" t="str">
            <v>DAVID PINONDANG</v>
          </cell>
          <cell r="L11" t="str">
            <v>DAVID PINONDANG</v>
          </cell>
          <cell r="M11" t="str">
            <v>POD AREA</v>
          </cell>
          <cell r="N11">
            <v>941931</v>
          </cell>
          <cell r="O11" t="str">
            <v>MNBLS4D108W210715</v>
          </cell>
          <cell r="P11">
            <v>92366</v>
          </cell>
          <cell r="Q11" t="str">
            <v>NO</v>
          </cell>
          <cell r="R11">
            <v>42673</v>
          </cell>
          <cell r="S11">
            <v>42688</v>
          </cell>
          <cell r="T11">
            <v>43418</v>
          </cell>
          <cell r="U11" t="str">
            <v>7000003604/10C5030HY</v>
          </cell>
        </row>
        <row r="12">
          <cell r="B12" t="str">
            <v>DS 8103 MB</v>
          </cell>
          <cell r="C12" t="str">
            <v>FORD RANGER DBL CABIN 4X4 XLT 3.0</v>
          </cell>
          <cell r="D12" t="str">
            <v>01-9268</v>
          </cell>
          <cell r="E12" t="str">
            <v>TU-67</v>
          </cell>
          <cell r="F12" t="str">
            <v>2007</v>
          </cell>
          <cell r="G12" t="str">
            <v>TU</v>
          </cell>
          <cell r="H12" t="str">
            <v>Trakindo</v>
          </cell>
          <cell r="I12" t="str">
            <v>LOWLAND</v>
          </cell>
          <cell r="J12" t="str">
            <v>ALFONSUS MANANGKOT</v>
          </cell>
          <cell r="K12" t="str">
            <v>ALFONSUS MANANGKOT</v>
          </cell>
          <cell r="L12" t="str">
            <v>ALFONSUS MANANGKOT</v>
          </cell>
          <cell r="M12" t="str">
            <v>CS &amp; RENTAL OPERATION</v>
          </cell>
          <cell r="N12">
            <v>129778</v>
          </cell>
          <cell r="O12" t="str">
            <v xml:space="preserve">MNBUSFE907W681099             </v>
          </cell>
          <cell r="P12">
            <v>195754</v>
          </cell>
          <cell r="Q12">
            <v>42689</v>
          </cell>
          <cell r="R12">
            <v>42673</v>
          </cell>
          <cell r="S12">
            <v>42711</v>
          </cell>
          <cell r="T12">
            <v>43084</v>
          </cell>
          <cell r="U12" t="str">
            <v>7000003604/10C0210FZ</v>
          </cell>
        </row>
        <row r="13">
          <cell r="B13" t="str">
            <v>DS 8097 MB</v>
          </cell>
          <cell r="C13" t="str">
            <v>FORD RANGER DBL CABIN 4X4 XLT 3.0</v>
          </cell>
          <cell r="D13" t="str">
            <v>01-9269</v>
          </cell>
          <cell r="E13" t="str">
            <v>TU-68</v>
          </cell>
          <cell r="F13" t="str">
            <v>2007</v>
          </cell>
          <cell r="G13" t="str">
            <v>TU</v>
          </cell>
          <cell r="H13" t="str">
            <v>Trakindo</v>
          </cell>
          <cell r="I13" t="str">
            <v>LOWLAND</v>
          </cell>
          <cell r="J13" t="str">
            <v>NORRY TANGKILISAN</v>
          </cell>
          <cell r="K13" t="str">
            <v>NORRY TANGKILISAN</v>
          </cell>
          <cell r="L13" t="str">
            <v>NORRY TANGKILISAN</v>
          </cell>
          <cell r="M13" t="str">
            <v>CS &amp; RENTAL OPERATION</v>
          </cell>
          <cell r="N13" t="str">
            <v>126516</v>
          </cell>
          <cell r="O13" t="str">
            <v xml:space="preserve">MNBUSFE907W675061             </v>
          </cell>
          <cell r="P13">
            <v>195475</v>
          </cell>
          <cell r="Q13">
            <v>42688</v>
          </cell>
          <cell r="R13">
            <v>42673</v>
          </cell>
          <cell r="S13">
            <v>42701</v>
          </cell>
          <cell r="T13">
            <v>43066</v>
          </cell>
          <cell r="U13" t="str">
            <v>7000003604/10C0210FZ</v>
          </cell>
        </row>
        <row r="14">
          <cell r="B14" t="str">
            <v>DS 8104 MB</v>
          </cell>
          <cell r="C14" t="str">
            <v>FORD RANGER DBL CABIN 4X4 XLT 3.0</v>
          </cell>
          <cell r="D14" t="str">
            <v>01-9273</v>
          </cell>
          <cell r="E14" t="str">
            <v>TU-69</v>
          </cell>
          <cell r="F14" t="str">
            <v>2007</v>
          </cell>
          <cell r="G14" t="str">
            <v>TU</v>
          </cell>
          <cell r="H14" t="str">
            <v>Trakindo</v>
          </cell>
          <cell r="I14" t="str">
            <v>LOWLAND</v>
          </cell>
          <cell r="J14" t="str">
            <v>ANTON SUGIYARTO</v>
          </cell>
          <cell r="K14" t="str">
            <v>ANTON SUGIYARTO</v>
          </cell>
          <cell r="L14" t="str">
            <v>POD CREW</v>
          </cell>
          <cell r="M14" t="str">
            <v>POD LOBU</v>
          </cell>
          <cell r="N14">
            <v>129942</v>
          </cell>
          <cell r="O14" t="str">
            <v xml:space="preserve">MNBUSFE907W681601             </v>
          </cell>
          <cell r="P14">
            <v>137920</v>
          </cell>
          <cell r="Q14">
            <v>42719</v>
          </cell>
          <cell r="R14">
            <v>42673</v>
          </cell>
          <cell r="S14">
            <v>42711</v>
          </cell>
          <cell r="T14">
            <v>43084</v>
          </cell>
          <cell r="U14" t="str">
            <v>7000003604/10C5030HY</v>
          </cell>
        </row>
        <row r="15">
          <cell r="B15" t="str">
            <v>DS 8111 MB</v>
          </cell>
          <cell r="C15" t="str">
            <v>FORD RANGER DBL CABIN 4X4 XLT 3.0</v>
          </cell>
          <cell r="D15" t="str">
            <v>TU-58</v>
          </cell>
          <cell r="E15" t="str">
            <v>TU-58</v>
          </cell>
          <cell r="F15" t="str">
            <v>2007</v>
          </cell>
          <cell r="G15" t="str">
            <v>TU</v>
          </cell>
          <cell r="H15" t="str">
            <v>Trakindo</v>
          </cell>
          <cell r="I15" t="str">
            <v>LOWLAND</v>
          </cell>
          <cell r="J15" t="str">
            <v>SONY MOMOT</v>
          </cell>
          <cell r="K15" t="str">
            <v>SONY MOMOT</v>
          </cell>
          <cell r="L15" t="str">
            <v>TRANSPORT CREW</v>
          </cell>
          <cell r="M15" t="str">
            <v>HC &amp; SS</v>
          </cell>
          <cell r="N15" t="str">
            <v xml:space="preserve">129860    </v>
          </cell>
          <cell r="O15" t="str">
            <v xml:space="preserve">MNBUSFE907W681188             </v>
          </cell>
          <cell r="P15">
            <v>176074</v>
          </cell>
          <cell r="Q15">
            <v>42692</v>
          </cell>
          <cell r="R15">
            <v>42673</v>
          </cell>
          <cell r="S15">
            <v>42722</v>
          </cell>
          <cell r="T15">
            <v>43087</v>
          </cell>
          <cell r="U15" t="str">
            <v>7000003604/10C0299JB</v>
          </cell>
        </row>
        <row r="16">
          <cell r="B16" t="str">
            <v>DS 8240 MB</v>
          </cell>
          <cell r="C16" t="str">
            <v>FORD RANGER DC 4X4 XLT 3.0</v>
          </cell>
          <cell r="D16" t="str">
            <v>01-9351</v>
          </cell>
          <cell r="E16" t="str">
            <v>TU-70</v>
          </cell>
          <cell r="F16" t="str">
            <v>2008</v>
          </cell>
          <cell r="G16" t="str">
            <v>TU</v>
          </cell>
          <cell r="H16" t="str">
            <v>Trakindo</v>
          </cell>
          <cell r="I16" t="str">
            <v>LOWLAND</v>
          </cell>
          <cell r="J16" t="str">
            <v>MICHAEL THOMAS ARMSTRONG</v>
          </cell>
          <cell r="K16" t="str">
            <v>MICHAEL THOMAS ARMSTRONG</v>
          </cell>
          <cell r="L16" t="str">
            <v>NUNUNG WIDIANTORO</v>
          </cell>
          <cell r="M16" t="str">
            <v>MRC</v>
          </cell>
          <cell r="N16" t="str">
            <v>8TJO412621</v>
          </cell>
          <cell r="O16" t="str">
            <v>MNBUSFE908W741013</v>
          </cell>
          <cell r="P16">
            <v>155547</v>
          </cell>
          <cell r="Q16">
            <v>42671</v>
          </cell>
          <cell r="R16">
            <v>42673</v>
          </cell>
          <cell r="S16">
            <v>42694</v>
          </cell>
          <cell r="T16">
            <v>43424</v>
          </cell>
          <cell r="U16" t="str">
            <v>7000003604/10C5060HB</v>
          </cell>
        </row>
        <row r="17">
          <cell r="B17" t="str">
            <v>DS 8235 MB</v>
          </cell>
          <cell r="C17" t="str">
            <v>FORD RANGER DC 4X4 XLT 3.0</v>
          </cell>
          <cell r="D17" t="str">
            <v>01-9352</v>
          </cell>
          <cell r="E17" t="str">
            <v>TU-71</v>
          </cell>
          <cell r="F17" t="str">
            <v>2008</v>
          </cell>
          <cell r="G17" t="str">
            <v>TU</v>
          </cell>
          <cell r="H17" t="str">
            <v>Trakindo</v>
          </cell>
          <cell r="I17" t="str">
            <v>LOWLAND</v>
          </cell>
          <cell r="J17" t="str">
            <v>MICHAEL THOMAS ARMSTRONG</v>
          </cell>
          <cell r="K17" t="str">
            <v>MICHAEL THOMAS ARMSTRONG</v>
          </cell>
          <cell r="L17" t="str">
            <v>MRC CREW</v>
          </cell>
          <cell r="M17" t="str">
            <v>MRC</v>
          </cell>
          <cell r="N17" t="str">
            <v>8TJO301030</v>
          </cell>
          <cell r="O17" t="str">
            <v>MNBUSFE908W734109</v>
          </cell>
          <cell r="P17">
            <v>187626</v>
          </cell>
          <cell r="Q17">
            <v>42669</v>
          </cell>
          <cell r="R17">
            <v>42673</v>
          </cell>
          <cell r="S17">
            <v>42688</v>
          </cell>
          <cell r="T17">
            <v>43418</v>
          </cell>
          <cell r="U17" t="str">
            <v>7000003604/10C5099HV</v>
          </cell>
        </row>
        <row r="18">
          <cell r="B18" t="str">
            <v>DS 8236 MC</v>
          </cell>
          <cell r="C18" t="str">
            <v>FORD RANGER DBL CABIN 4X4 XLT 3.0 M/T</v>
          </cell>
          <cell r="D18" t="str">
            <v>01-9391</v>
          </cell>
          <cell r="E18" t="str">
            <v>TU-73</v>
          </cell>
          <cell r="F18" t="str">
            <v>2010</v>
          </cell>
          <cell r="G18" t="str">
            <v>TU</v>
          </cell>
          <cell r="H18" t="str">
            <v>Trakindo</v>
          </cell>
          <cell r="I18" t="str">
            <v>LOWLAND</v>
          </cell>
          <cell r="J18" t="str">
            <v>MICHAEL THOMAS ARMSTRONG</v>
          </cell>
          <cell r="K18" t="str">
            <v>MICHAEL THOMAS ARMSTRONG</v>
          </cell>
          <cell r="L18" t="str">
            <v>AWALUDIN IDRIS</v>
          </cell>
          <cell r="M18" t="str">
            <v>MRC</v>
          </cell>
          <cell r="N18" t="str">
            <v>WEAT114576</v>
          </cell>
          <cell r="O18" t="str">
            <v>MNBUSFE90AW890068</v>
          </cell>
          <cell r="P18">
            <v>103518</v>
          </cell>
          <cell r="Q18">
            <v>42748</v>
          </cell>
          <cell r="R18">
            <v>42673</v>
          </cell>
          <cell r="S18">
            <v>42718</v>
          </cell>
          <cell r="T18">
            <v>44179</v>
          </cell>
          <cell r="U18" t="str">
            <v>7000003604/10C5060HB</v>
          </cell>
        </row>
        <row r="19">
          <cell r="B19" t="str">
            <v>DS 8239 MC</v>
          </cell>
          <cell r="C19" t="str">
            <v>FORD RANGER DBL CABIN 4X4 XLT 3.0 M/T</v>
          </cell>
          <cell r="D19" t="str">
            <v>01-9392</v>
          </cell>
          <cell r="E19" t="str">
            <v>TU-74</v>
          </cell>
          <cell r="F19" t="str">
            <v>2010</v>
          </cell>
          <cell r="G19" t="str">
            <v>TU</v>
          </cell>
          <cell r="H19" t="str">
            <v>Trakindo</v>
          </cell>
          <cell r="I19" t="str">
            <v>LOWLAND</v>
          </cell>
          <cell r="J19" t="str">
            <v>MICHAEL THOMAS ARMSTRONG</v>
          </cell>
          <cell r="K19" t="str">
            <v>MICHAEL THOMAS ARMSTRONG</v>
          </cell>
          <cell r="L19" t="str">
            <v>NOVRY H. SALIHA</v>
          </cell>
          <cell r="M19" t="str">
            <v>MRC</v>
          </cell>
          <cell r="N19" t="str">
            <v>WEAT1141827</v>
          </cell>
          <cell r="O19" t="str">
            <v>MNBUSFE90AW881702</v>
          </cell>
          <cell r="P19">
            <v>107614</v>
          </cell>
          <cell r="Q19">
            <v>42669</v>
          </cell>
          <cell r="R19">
            <v>42673</v>
          </cell>
          <cell r="S19">
            <v>42718</v>
          </cell>
          <cell r="T19">
            <v>44179</v>
          </cell>
          <cell r="U19" t="str">
            <v>7000003604/10C5060HB</v>
          </cell>
        </row>
        <row r="20">
          <cell r="B20" t="str">
            <v>DS 8175 MC</v>
          </cell>
          <cell r="C20" t="str">
            <v>TOYOTA LAND CRUISER 70 4.5 C/C (4 X 4) MT / PICK UP</v>
          </cell>
          <cell r="D20" t="str">
            <v>01-9401</v>
          </cell>
          <cell r="E20"/>
          <cell r="F20">
            <v>2011</v>
          </cell>
          <cell r="G20" t="str">
            <v>TU</v>
          </cell>
          <cell r="H20" t="str">
            <v>Trakindo</v>
          </cell>
          <cell r="I20" t="str">
            <v>HIGHLAND</v>
          </cell>
          <cell r="J20" t="str">
            <v>ANDREW LAW</v>
          </cell>
          <cell r="K20" t="str">
            <v>ANDREW LAW</v>
          </cell>
          <cell r="L20" t="str">
            <v>INCE JABBAR</v>
          </cell>
          <cell r="M20" t="str">
            <v>UNDERGROUND PRODUCT SUPPORT</v>
          </cell>
          <cell r="N20" t="str">
            <v>0133229</v>
          </cell>
          <cell r="O20" t="str">
            <v>JTELV71J200022463</v>
          </cell>
          <cell r="P20" t="str">
            <v>N/A</v>
          </cell>
          <cell r="Q20" t="str">
            <v>NO</v>
          </cell>
          <cell r="R20" t="str">
            <v>NO</v>
          </cell>
          <cell r="S20">
            <v>42695</v>
          </cell>
          <cell r="T20">
            <v>43060</v>
          </cell>
          <cell r="U20" t="str">
            <v>7000003604/10C6060HZ</v>
          </cell>
        </row>
        <row r="21">
          <cell r="B21" t="str">
            <v>DS 8176 MC</v>
          </cell>
          <cell r="C21" t="str">
            <v>TOYOTA LAND CRUISER 70 4.5 C/C (4 X 4) MT / PICK UP</v>
          </cell>
          <cell r="D21" t="str">
            <v>01-9402</v>
          </cell>
          <cell r="E21"/>
          <cell r="F21">
            <v>2011</v>
          </cell>
          <cell r="G21" t="str">
            <v>TU</v>
          </cell>
          <cell r="H21" t="str">
            <v>Trakindo</v>
          </cell>
          <cell r="I21" t="str">
            <v>HIGHLAND</v>
          </cell>
          <cell r="J21" t="str">
            <v>AGOES SOEPRIJANTO</v>
          </cell>
          <cell r="K21" t="str">
            <v>AGOES SOEPRIJANTO</v>
          </cell>
          <cell r="L21" t="str">
            <v>JACK SIMANJUNTAK</v>
          </cell>
          <cell r="M21" t="str">
            <v>SERVICE OPERATION HSE</v>
          </cell>
          <cell r="N21" t="str">
            <v>0133614</v>
          </cell>
          <cell r="O21" t="str">
            <v>JTELV71J3000225622</v>
          </cell>
          <cell r="P21" t="str">
            <v>N/A</v>
          </cell>
          <cell r="Q21" t="str">
            <v>NO</v>
          </cell>
          <cell r="R21" t="str">
            <v>NO</v>
          </cell>
          <cell r="S21">
            <v>42695</v>
          </cell>
          <cell r="T21">
            <v>43060</v>
          </cell>
          <cell r="U21" t="str">
            <v>7000003604/10C5060MR</v>
          </cell>
        </row>
        <row r="22">
          <cell r="B22" t="str">
            <v>DS 8178 MC</v>
          </cell>
          <cell r="C22" t="str">
            <v>TOYOTA LAND CRUISER 70 4.5 C/C (4 X 4) MT / PICK UP</v>
          </cell>
          <cell r="D22" t="str">
            <v>01-9403</v>
          </cell>
          <cell r="E22"/>
          <cell r="F22">
            <v>2011</v>
          </cell>
          <cell r="G22" t="str">
            <v>TU</v>
          </cell>
          <cell r="H22" t="str">
            <v>Trakindo</v>
          </cell>
          <cell r="I22" t="str">
            <v>HIGHLAND</v>
          </cell>
          <cell r="J22" t="str">
            <v>DUDUNG FIRMAN</v>
          </cell>
          <cell r="K22" t="str">
            <v>DUDUNG FIRMAN</v>
          </cell>
          <cell r="L22" t="str">
            <v>BAKHTIAR</v>
          </cell>
          <cell r="M22" t="str">
            <v>SERVICE OPERATION HSE</v>
          </cell>
          <cell r="N22" t="str">
            <v>0133008</v>
          </cell>
          <cell r="O22" t="str">
            <v xml:space="preserve">JTELV71J200022432 </v>
          </cell>
          <cell r="P22" t="str">
            <v>N/A</v>
          </cell>
          <cell r="Q22" t="str">
            <v>NO</v>
          </cell>
          <cell r="R22" t="str">
            <v>NO</v>
          </cell>
          <cell r="S22">
            <v>42695</v>
          </cell>
          <cell r="T22">
            <v>43060</v>
          </cell>
          <cell r="U22" t="str">
            <v>7000003604/10C4970HM</v>
          </cell>
        </row>
        <row r="23">
          <cell r="B23" t="str">
            <v>DS 8179 MC</v>
          </cell>
          <cell r="C23" t="str">
            <v>TOYOTA LAND CRUISER 70 4.5 C/C (4 X 4) MT / PICK UP</v>
          </cell>
          <cell r="D23" t="str">
            <v>01-9404</v>
          </cell>
          <cell r="E23"/>
          <cell r="F23">
            <v>2011</v>
          </cell>
          <cell r="G23" t="str">
            <v>TU</v>
          </cell>
          <cell r="H23" t="str">
            <v>Trakindo</v>
          </cell>
          <cell r="I23" t="str">
            <v>HIGHLAND</v>
          </cell>
          <cell r="J23" t="str">
            <v>ADVENTUS SIAGIAN</v>
          </cell>
          <cell r="K23" t="str">
            <v>ADVENTUS SIAGIAN</v>
          </cell>
          <cell r="L23" t="str">
            <v>YANES RUMAMBI</v>
          </cell>
          <cell r="M23" t="str">
            <v>PARTS OPERATION &amp; DISTRIBUTION HOBU</v>
          </cell>
          <cell r="N23" t="str">
            <v>0131712</v>
          </cell>
          <cell r="O23" t="str">
            <v xml:space="preserve">JTELV71J000022249 </v>
          </cell>
          <cell r="P23" t="str">
            <v>N/A</v>
          </cell>
          <cell r="Q23" t="str">
            <v>NO</v>
          </cell>
          <cell r="R23" t="str">
            <v>NO</v>
          </cell>
          <cell r="S23">
            <v>42695</v>
          </cell>
          <cell r="T23">
            <v>43060</v>
          </cell>
          <cell r="U23" t="str">
            <v>7000003604/10C4930HY</v>
          </cell>
        </row>
        <row r="24">
          <cell r="B24" t="str">
            <v>DS 1404 MB</v>
          </cell>
          <cell r="C24" t="str">
            <v>TOYOTA LAND CRUISER 70 4.5 TROOP CARRIER (4 X 4) MT</v>
          </cell>
          <cell r="D24" t="str">
            <v>01-9410</v>
          </cell>
          <cell r="E24"/>
          <cell r="F24">
            <v>2011</v>
          </cell>
          <cell r="G24" t="str">
            <v>TU</v>
          </cell>
          <cell r="H24" t="str">
            <v>Trakindo</v>
          </cell>
          <cell r="I24" t="str">
            <v>HIGHLAND</v>
          </cell>
          <cell r="J24" t="str">
            <v>DUDUNG FIRMAN</v>
          </cell>
          <cell r="K24" t="str">
            <v>DUDUNG FIRMAN</v>
          </cell>
          <cell r="L24" t="str">
            <v>DUDUNG FIRMAN</v>
          </cell>
          <cell r="M24" t="str">
            <v>SERVICE OPERATION HAUL TRUCK</v>
          </cell>
          <cell r="N24" t="str">
            <v>0147557</v>
          </cell>
          <cell r="O24" t="str">
            <v>JTERV71J700005295</v>
          </cell>
          <cell r="P24" t="str">
            <v>N/A</v>
          </cell>
          <cell r="Q24" t="str">
            <v>NO</v>
          </cell>
          <cell r="R24" t="str">
            <v>NO</v>
          </cell>
          <cell r="S24">
            <v>42829</v>
          </cell>
          <cell r="T24">
            <v>42829</v>
          </cell>
          <cell r="U24" t="str">
            <v>7000003604/10C4970HM</v>
          </cell>
        </row>
        <row r="25">
          <cell r="B25" t="str">
            <v>DS 1403 MB</v>
          </cell>
          <cell r="C25" t="str">
            <v>TOYOTA LAND CRUISER 70 4.5 TROOP CARRIER (4 X 4) MT</v>
          </cell>
          <cell r="D25" t="str">
            <v>01-9411</v>
          </cell>
          <cell r="E25"/>
          <cell r="F25">
            <v>2011</v>
          </cell>
          <cell r="G25" t="str">
            <v>TU</v>
          </cell>
          <cell r="H25" t="str">
            <v>Trakindo</v>
          </cell>
          <cell r="I25" t="str">
            <v>HIGHLAND</v>
          </cell>
          <cell r="J25" t="str">
            <v>AGOES SOEPRIJANTO</v>
          </cell>
          <cell r="K25" t="str">
            <v>AGOES SOEPRIJANTO</v>
          </cell>
          <cell r="L25" t="str">
            <v>AGOES SOEPRIJANTO</v>
          </cell>
          <cell r="M25" t="str">
            <v>SERVICE OPERATION HSE</v>
          </cell>
          <cell r="N25" t="str">
            <v>0147378</v>
          </cell>
          <cell r="O25" t="str">
            <v>JTERV71J800005287</v>
          </cell>
          <cell r="P25" t="str">
            <v>N/A</v>
          </cell>
          <cell r="Q25" t="str">
            <v>NO</v>
          </cell>
          <cell r="R25" t="str">
            <v>NO</v>
          </cell>
          <cell r="S25">
            <v>42829</v>
          </cell>
          <cell r="T25">
            <v>42829</v>
          </cell>
          <cell r="U25" t="str">
            <v>7000003604/10C4999JA</v>
          </cell>
        </row>
        <row r="26">
          <cell r="B26" t="str">
            <v>DS 1406 MB</v>
          </cell>
          <cell r="C26" t="str">
            <v>TOYOTA LAND CRUISER 70 4.5 TROOP CARRIER (4 X 4) MT</v>
          </cell>
          <cell r="D26" t="str">
            <v>01-9412</v>
          </cell>
          <cell r="E26"/>
          <cell r="F26">
            <v>2011</v>
          </cell>
          <cell r="G26" t="str">
            <v>TU</v>
          </cell>
          <cell r="H26" t="str">
            <v>Trakindo</v>
          </cell>
          <cell r="I26" t="str">
            <v>HIGHLAND</v>
          </cell>
          <cell r="J26" t="str">
            <v>RONNY KUMENDONG</v>
          </cell>
          <cell r="K26" t="str">
            <v>RONNY KUMENDONG</v>
          </cell>
          <cell r="L26" t="str">
            <v>RONNY KUMENDONG</v>
          </cell>
          <cell r="M26" t="str">
            <v>SERVICE OPERATION HAUL TRUCK</v>
          </cell>
          <cell r="N26" t="str">
            <v>0147696</v>
          </cell>
          <cell r="O26" t="str">
            <v>JTERV71J900005301</v>
          </cell>
          <cell r="P26" t="str">
            <v>N/A</v>
          </cell>
          <cell r="Q26" t="str">
            <v>NO</v>
          </cell>
          <cell r="R26" t="str">
            <v>NO</v>
          </cell>
          <cell r="S26">
            <v>42829</v>
          </cell>
          <cell r="T26">
            <v>42829</v>
          </cell>
          <cell r="U26" t="str">
            <v>7000003604/10C4970HM</v>
          </cell>
        </row>
        <row r="27">
          <cell r="B27" t="str">
            <v>DS 1407 MB</v>
          </cell>
          <cell r="C27" t="str">
            <v>TOYOTA LAND CRUISER 70 4.5 TROOP CARRIER (4 X 4) MT</v>
          </cell>
          <cell r="D27" t="str">
            <v>01-9413</v>
          </cell>
          <cell r="E27"/>
          <cell r="F27">
            <v>2011</v>
          </cell>
          <cell r="G27" t="str">
            <v>TU</v>
          </cell>
          <cell r="H27" t="str">
            <v>Trakindo</v>
          </cell>
          <cell r="I27" t="str">
            <v>HIGHLAND</v>
          </cell>
          <cell r="J27" t="str">
            <v>WENDI KURNIAWAN</v>
          </cell>
          <cell r="K27" t="str">
            <v>WENDI KURNIAWAN</v>
          </cell>
          <cell r="L27" t="str">
            <v>ANDREW BOYD</v>
          </cell>
          <cell r="M27" t="str">
            <v>UNDERGROUND PRODUCT SUPPORT</v>
          </cell>
          <cell r="N27" t="str">
            <v>0147781</v>
          </cell>
          <cell r="O27" t="str">
            <v>JTERV71J600005305</v>
          </cell>
          <cell r="P27" t="str">
            <v>N/A</v>
          </cell>
          <cell r="Q27" t="str">
            <v>NO</v>
          </cell>
          <cell r="R27" t="str">
            <v>NO</v>
          </cell>
          <cell r="S27">
            <v>42829</v>
          </cell>
          <cell r="T27">
            <v>42829</v>
          </cell>
          <cell r="U27" t="str">
            <v>7000003604/10C4999JA</v>
          </cell>
        </row>
        <row r="28">
          <cell r="B28" t="str">
            <v>DS 8313 MC</v>
          </cell>
          <cell r="C28" t="str">
            <v>TOYOTA LAND CRUISER 70 4.5 C/C (4 X 4) MT / PICK UP</v>
          </cell>
          <cell r="D28" t="str">
            <v>01-9414</v>
          </cell>
          <cell r="E28"/>
          <cell r="F28">
            <v>2011</v>
          </cell>
          <cell r="G28" t="str">
            <v>TU</v>
          </cell>
          <cell r="H28" t="str">
            <v>Trakindo</v>
          </cell>
          <cell r="I28" t="str">
            <v>HIGHLAND</v>
          </cell>
          <cell r="J28" t="str">
            <v>ANDREW LAW</v>
          </cell>
          <cell r="K28" t="str">
            <v>ANDREW LAW</v>
          </cell>
          <cell r="L28" t="str">
            <v>ANDREW LAW</v>
          </cell>
          <cell r="M28" t="str">
            <v>SERVICE OPERATION HAUL TRUCK</v>
          </cell>
          <cell r="N28" t="str">
            <v>0147218</v>
          </cell>
          <cell r="O28" t="str">
            <v>JTELV71JX00024638</v>
          </cell>
          <cell r="P28" t="str">
            <v>N/A</v>
          </cell>
          <cell r="Q28" t="str">
            <v>NO</v>
          </cell>
          <cell r="R28" t="str">
            <v>NO</v>
          </cell>
          <cell r="S28">
            <v>42829</v>
          </cell>
          <cell r="T28">
            <v>42829</v>
          </cell>
          <cell r="U28" t="str">
            <v>7000003604/10C4970HM</v>
          </cell>
        </row>
        <row r="29">
          <cell r="B29" t="str">
            <v>DS 1405 MB</v>
          </cell>
          <cell r="C29" t="str">
            <v>TOYOTA LAND CRUISER 70 4.5 WAGON (4 X 4) MT</v>
          </cell>
          <cell r="D29" t="str">
            <v>01-9415</v>
          </cell>
          <cell r="E29"/>
          <cell r="F29">
            <v>2011</v>
          </cell>
          <cell r="G29" t="str">
            <v>TU</v>
          </cell>
          <cell r="H29" t="str">
            <v>Trakindo</v>
          </cell>
          <cell r="I29" t="str">
            <v>HIGHLAND</v>
          </cell>
          <cell r="J29" t="str">
            <v>SEAN MORAHAN</v>
          </cell>
          <cell r="K29" t="str">
            <v>SEAN MORAHAN</v>
          </cell>
          <cell r="L29" t="str">
            <v>SEAN MORAHAN</v>
          </cell>
          <cell r="M29" t="str">
            <v>HOBU MANAGEMENT</v>
          </cell>
          <cell r="N29" t="str">
            <v>0146826</v>
          </cell>
          <cell r="O29" t="str">
            <v>JTEEV73J50000746</v>
          </cell>
          <cell r="P29" t="str">
            <v>N/A</v>
          </cell>
          <cell r="Q29" t="str">
            <v>NO</v>
          </cell>
          <cell r="R29" t="str">
            <v>NO</v>
          </cell>
          <cell r="S29">
            <v>42829</v>
          </cell>
          <cell r="T29">
            <v>42829</v>
          </cell>
          <cell r="U29" t="str">
            <v>7000003604/10C4999JA</v>
          </cell>
        </row>
        <row r="30">
          <cell r="B30" t="str">
            <v>DS 1408 MB</v>
          </cell>
          <cell r="C30" t="str">
            <v>TOYOTA LAND CRUISER 70 4.5 WAGON (4 X 4) MT</v>
          </cell>
          <cell r="D30" t="str">
            <v>01-9416</v>
          </cell>
          <cell r="E30"/>
          <cell r="F30">
            <v>2011</v>
          </cell>
          <cell r="G30" t="str">
            <v>TU</v>
          </cell>
          <cell r="H30" t="str">
            <v>Trakindo</v>
          </cell>
          <cell r="I30" t="str">
            <v>HIGHLAND</v>
          </cell>
          <cell r="J30" t="str">
            <v>DUNCAN ANGUS</v>
          </cell>
          <cell r="K30" t="str">
            <v>MARK LASITER</v>
          </cell>
          <cell r="L30" t="str">
            <v>MARK LASITER</v>
          </cell>
          <cell r="M30" t="str">
            <v>MANAGEMENT</v>
          </cell>
          <cell r="N30" t="str">
            <v>0147212</v>
          </cell>
          <cell r="O30" t="str">
            <v>JTEEV73J900007495</v>
          </cell>
          <cell r="P30" t="str">
            <v>N/A</v>
          </cell>
          <cell r="Q30" t="str">
            <v>NO</v>
          </cell>
          <cell r="R30" t="str">
            <v>NO</v>
          </cell>
          <cell r="S30">
            <v>42829</v>
          </cell>
          <cell r="T30">
            <v>42829</v>
          </cell>
          <cell r="U30" t="str">
            <v>7000003604/10C0299JA</v>
          </cell>
        </row>
        <row r="31">
          <cell r="B31" t="str">
            <v>DS 1410 MB</v>
          </cell>
          <cell r="C31" t="str">
            <v>TOYOTA LAND CRUISER 70 4.5 TROOP CARRIER (4 X 4) MT</v>
          </cell>
          <cell r="D31" t="str">
            <v>01-9417</v>
          </cell>
          <cell r="E31"/>
          <cell r="F31">
            <v>2011</v>
          </cell>
          <cell r="G31" t="str">
            <v>TU</v>
          </cell>
          <cell r="H31" t="str">
            <v>Trakindo</v>
          </cell>
          <cell r="I31" t="str">
            <v>HIGHLAND</v>
          </cell>
          <cell r="J31" t="str">
            <v>ADE LECATOMPESSY</v>
          </cell>
          <cell r="K31" t="str">
            <v>ADE LECATOMPESSY</v>
          </cell>
          <cell r="L31" t="str">
            <v>ADE LECATOMPESSY</v>
          </cell>
          <cell r="M31" t="str">
            <v>SHE &amp; CC HL</v>
          </cell>
          <cell r="N31" t="str">
            <v>0147790</v>
          </cell>
          <cell r="O31" t="str">
            <v>JTERV71J800005306</v>
          </cell>
          <cell r="P31" t="str">
            <v>N/A</v>
          </cell>
          <cell r="Q31" t="str">
            <v>NO</v>
          </cell>
          <cell r="R31" t="str">
            <v>NO</v>
          </cell>
          <cell r="S31">
            <v>42829</v>
          </cell>
          <cell r="T31">
            <v>42829</v>
          </cell>
          <cell r="U31" t="str">
            <v>7000003604/10C0299JA</v>
          </cell>
        </row>
        <row r="32">
          <cell r="B32" t="str">
            <v>DS 1409 MB</v>
          </cell>
          <cell r="C32" t="str">
            <v>TOYOTA LAND CRUISER 70 4.5 TROOP CARRIER (4 X 4) MT</v>
          </cell>
          <cell r="D32" t="str">
            <v>01-9418</v>
          </cell>
          <cell r="E32"/>
          <cell r="F32">
            <v>2011</v>
          </cell>
          <cell r="G32" t="str">
            <v>TU</v>
          </cell>
          <cell r="H32" t="str">
            <v>Trakindo</v>
          </cell>
          <cell r="I32" t="str">
            <v>HIGHLAND</v>
          </cell>
          <cell r="J32" t="str">
            <v>JOHANNES LIU</v>
          </cell>
          <cell r="K32" t="str">
            <v>JOHANNES LIU</v>
          </cell>
          <cell r="L32" t="str">
            <v>JOHANNES LIU</v>
          </cell>
          <cell r="M32" t="str">
            <v>CS &amp; RENTAL OPERATION</v>
          </cell>
          <cell r="N32" t="str">
            <v>0147639</v>
          </cell>
          <cell r="O32" t="str">
            <v>JTERV71J700005300</v>
          </cell>
          <cell r="P32" t="str">
            <v>N/A</v>
          </cell>
          <cell r="Q32" t="str">
            <v>NO</v>
          </cell>
          <cell r="R32" t="str">
            <v>NO</v>
          </cell>
          <cell r="S32">
            <v>42829</v>
          </cell>
          <cell r="T32">
            <v>42829</v>
          </cell>
          <cell r="U32" t="str">
            <v>7000003604/10C0299JA</v>
          </cell>
        </row>
        <row r="33">
          <cell r="B33" t="str">
            <v>DS 8314 MC</v>
          </cell>
          <cell r="C33" t="str">
            <v>TOYOTA LAND CRUISER 70 4.5 C/C (4 X 4) MT / PICK UP</v>
          </cell>
          <cell r="D33" t="str">
            <v>01-9419</v>
          </cell>
          <cell r="E33"/>
          <cell r="F33">
            <v>2011</v>
          </cell>
          <cell r="G33" t="str">
            <v>TU</v>
          </cell>
          <cell r="H33" t="str">
            <v>Trakindo</v>
          </cell>
          <cell r="I33" t="str">
            <v>HIGHLAND</v>
          </cell>
          <cell r="J33" t="str">
            <v>FX KRISTIANTO</v>
          </cell>
          <cell r="K33" t="str">
            <v>FX KRISTIANTO</v>
          </cell>
          <cell r="L33" t="str">
            <v>ANTHON MAMENTU</v>
          </cell>
          <cell r="M33" t="str">
            <v>SERVICE OPERATION HAUL TRUCK</v>
          </cell>
          <cell r="N33" t="str">
            <v>0147014</v>
          </cell>
          <cell r="O33" t="str">
            <v>JTELV71JX00024607</v>
          </cell>
          <cell r="P33" t="str">
            <v>N/A</v>
          </cell>
          <cell r="Q33" t="str">
            <v>NO</v>
          </cell>
          <cell r="R33" t="str">
            <v>NO</v>
          </cell>
          <cell r="S33">
            <v>42829</v>
          </cell>
          <cell r="T33">
            <v>42829</v>
          </cell>
          <cell r="U33" t="str">
            <v>7000003604/10C0299JA</v>
          </cell>
        </row>
        <row r="34">
          <cell r="B34" t="str">
            <v>DS 8163 MC</v>
          </cell>
          <cell r="C34" t="str">
            <v>FORD RANGER DC 4X4 XLT 3.0</v>
          </cell>
          <cell r="D34" t="str">
            <v>01-9432</v>
          </cell>
          <cell r="E34" t="str">
            <v>TU-75</v>
          </cell>
          <cell r="F34" t="str">
            <v>2011</v>
          </cell>
          <cell r="G34" t="str">
            <v>TU</v>
          </cell>
          <cell r="H34" t="str">
            <v>Trakindo</v>
          </cell>
          <cell r="I34" t="str">
            <v>LOWLAND</v>
          </cell>
          <cell r="J34" t="str">
            <v>MICHAEL THOMAS ARMSTRONG</v>
          </cell>
          <cell r="K34" t="str">
            <v>MICHAEL THOMAS ARMSTRONG</v>
          </cell>
          <cell r="L34" t="str">
            <v>BAMBANG RAUBUN</v>
          </cell>
          <cell r="M34" t="str">
            <v>MRC</v>
          </cell>
          <cell r="N34" t="str">
            <v>1176564</v>
          </cell>
          <cell r="O34" t="str">
            <v>MNBUSFE90BW957077</v>
          </cell>
          <cell r="P34">
            <v>95027</v>
          </cell>
          <cell r="Q34">
            <v>42670</v>
          </cell>
          <cell r="R34">
            <v>42673</v>
          </cell>
          <cell r="S34">
            <v>42683</v>
          </cell>
          <cell r="T34">
            <v>42683</v>
          </cell>
          <cell r="U34" t="str">
            <v>7000003604/10C5060HB</v>
          </cell>
        </row>
        <row r="35">
          <cell r="B35" t="str">
            <v>DS 8300 MD</v>
          </cell>
          <cell r="C35" t="str">
            <v>FORD RANGER D/C XLT 2.0 ( 4 X 4 ) MT</v>
          </cell>
          <cell r="D35" t="str">
            <v>01-9443</v>
          </cell>
          <cell r="E35"/>
          <cell r="F35">
            <v>2012</v>
          </cell>
          <cell r="G35" t="str">
            <v>TU</v>
          </cell>
          <cell r="H35" t="str">
            <v>Trakindo</v>
          </cell>
          <cell r="I35" t="str">
            <v>HIGHLAND</v>
          </cell>
          <cell r="J35" t="str">
            <v>ANDREW LAW</v>
          </cell>
          <cell r="K35" t="str">
            <v>ANDREW LAW</v>
          </cell>
          <cell r="L35" t="str">
            <v>RONALD GLENN JOHANNES</v>
          </cell>
          <cell r="M35" t="str">
            <v>UNDERGROUND PRODUCT SUPPORT</v>
          </cell>
          <cell r="N35" t="str">
            <v>P4AT1030551</v>
          </cell>
          <cell r="O35" t="str">
            <v>MNBLMFF80CW1287726</v>
          </cell>
          <cell r="P35" t="str">
            <v>N/A</v>
          </cell>
          <cell r="Q35" t="str">
            <v>NO</v>
          </cell>
          <cell r="R35" t="str">
            <v>NO</v>
          </cell>
          <cell r="S35">
            <v>42684</v>
          </cell>
          <cell r="T35">
            <v>43049</v>
          </cell>
          <cell r="U35" t="str">
            <v>7000003604/10C6060HZ</v>
          </cell>
        </row>
        <row r="36">
          <cell r="B36" t="str">
            <v>DS 8301 MD</v>
          </cell>
          <cell r="C36" t="str">
            <v>FORD RANGER D/C XLT 2.0 ( 4 X 4 ) MT</v>
          </cell>
          <cell r="D36" t="str">
            <v>01-9444</v>
          </cell>
          <cell r="E36"/>
          <cell r="F36">
            <v>2012</v>
          </cell>
          <cell r="G36" t="str">
            <v>TU</v>
          </cell>
          <cell r="H36" t="str">
            <v>Trakindo</v>
          </cell>
          <cell r="I36" t="str">
            <v>HIGHLAND</v>
          </cell>
          <cell r="J36" t="str">
            <v>WENDI KURNIAWAN</v>
          </cell>
          <cell r="K36" t="str">
            <v>WENDI KURNIAWAN</v>
          </cell>
          <cell r="L36" t="str">
            <v>IRFAN MUSTAIN</v>
          </cell>
          <cell r="M36" t="str">
            <v>UNDERGROUND PRODUCT SUPPORT</v>
          </cell>
          <cell r="N36" t="str">
            <v>P4AT1032384</v>
          </cell>
          <cell r="O36" t="str">
            <v>MNBLMFF80CW130063</v>
          </cell>
          <cell r="P36" t="str">
            <v>N/A</v>
          </cell>
          <cell r="Q36" t="str">
            <v>NO</v>
          </cell>
          <cell r="R36" t="str">
            <v>NO</v>
          </cell>
          <cell r="S36">
            <v>42684</v>
          </cell>
          <cell r="T36">
            <v>43049</v>
          </cell>
          <cell r="U36" t="str">
            <v>7000003604/10C6060HZ</v>
          </cell>
        </row>
        <row r="37">
          <cell r="B37" t="str">
            <v>DS 8302 MD</v>
          </cell>
          <cell r="C37" t="str">
            <v>FORD RANGER D/C XLT 2.0 ( 4 X 4 ) MT</v>
          </cell>
          <cell r="D37" t="str">
            <v>01-9445</v>
          </cell>
          <cell r="E37"/>
          <cell r="F37">
            <v>2012</v>
          </cell>
          <cell r="G37" t="str">
            <v>TU</v>
          </cell>
          <cell r="H37" t="str">
            <v>Trakindo</v>
          </cell>
          <cell r="I37" t="str">
            <v>HIGHLAND</v>
          </cell>
          <cell r="J37" t="str">
            <v>WENDI KURNIAWAN</v>
          </cell>
          <cell r="K37" t="str">
            <v>WENDI KURNIAWAN</v>
          </cell>
          <cell r="L37" t="str">
            <v>ANDREW BOYD</v>
          </cell>
          <cell r="M37" t="str">
            <v>UNDERGROUND PRODUCT SUPPORT</v>
          </cell>
          <cell r="N37" t="str">
            <v>P4AT1032451</v>
          </cell>
          <cell r="O37" t="str">
            <v>MNBLMFF80CW130078</v>
          </cell>
          <cell r="P37" t="str">
            <v>N/A</v>
          </cell>
          <cell r="Q37" t="str">
            <v>NO</v>
          </cell>
          <cell r="R37" t="str">
            <v>NO</v>
          </cell>
          <cell r="S37">
            <v>42684</v>
          </cell>
          <cell r="T37">
            <v>43049</v>
          </cell>
          <cell r="U37" t="str">
            <v>7000003604/10C6060HZ</v>
          </cell>
        </row>
        <row r="38">
          <cell r="B38" t="str">
            <v>DS 8303 MD</v>
          </cell>
          <cell r="C38" t="str">
            <v>FORD RANGER D/C XLT 2.0 ( 4 X 4 ) MT</v>
          </cell>
          <cell r="D38" t="str">
            <v>01-9446</v>
          </cell>
          <cell r="E38"/>
          <cell r="F38">
            <v>2012</v>
          </cell>
          <cell r="G38" t="str">
            <v>TU</v>
          </cell>
          <cell r="H38" t="str">
            <v>Trakindo</v>
          </cell>
          <cell r="I38" t="str">
            <v>HIGHLAND</v>
          </cell>
          <cell r="J38" t="str">
            <v>WENDI KURNIAWAN</v>
          </cell>
          <cell r="K38" t="str">
            <v>WENDI KURNIAWAN</v>
          </cell>
          <cell r="L38" t="str">
            <v>SUPERVISOR MINEGEM</v>
          </cell>
          <cell r="M38" t="str">
            <v>UNDERGROUND PRODUCT SUPPORT</v>
          </cell>
          <cell r="N38" t="str">
            <v>P4AT1030554</v>
          </cell>
          <cell r="O38" t="str">
            <v>MNBLMFF80CW128742</v>
          </cell>
          <cell r="P38" t="str">
            <v>N/A</v>
          </cell>
          <cell r="Q38" t="str">
            <v>NO</v>
          </cell>
          <cell r="R38" t="str">
            <v>NO</v>
          </cell>
          <cell r="S38">
            <v>42684</v>
          </cell>
          <cell r="T38">
            <v>43049</v>
          </cell>
          <cell r="U38" t="str">
            <v>7000003604/10C6060HZ</v>
          </cell>
        </row>
        <row r="39">
          <cell r="B39" t="str">
            <v>DS 8453 MC</v>
          </cell>
          <cell r="C39" t="str">
            <v>FORD RANGER D/C XLT 2.0 ( 4 X 4 ) MT</v>
          </cell>
          <cell r="D39" t="str">
            <v>01-9449</v>
          </cell>
          <cell r="E39"/>
          <cell r="F39">
            <v>2012</v>
          </cell>
          <cell r="G39" t="str">
            <v>TU</v>
          </cell>
          <cell r="H39" t="str">
            <v>Trakindo</v>
          </cell>
          <cell r="I39" t="str">
            <v>HIGHLAND</v>
          </cell>
          <cell r="J39" t="str">
            <v>MUHAMMAD AL AMIN</v>
          </cell>
          <cell r="K39" t="str">
            <v>MUHAMMAD AL AMIN</v>
          </cell>
          <cell r="L39" t="str">
            <v>MUHAMMAD AL AMIN</v>
          </cell>
          <cell r="M39" t="str">
            <v>UNDERGROUND PRODUCT SUPPORT</v>
          </cell>
          <cell r="N39" t="str">
            <v>P4AT1050306</v>
          </cell>
          <cell r="O39" t="str">
            <v>MNBLMFF80CW143852</v>
          </cell>
          <cell r="P39" t="str">
            <v>N/A</v>
          </cell>
          <cell r="Q39">
            <v>42721</v>
          </cell>
          <cell r="R39" t="str">
            <v>NO</v>
          </cell>
          <cell r="S39">
            <v>42763</v>
          </cell>
          <cell r="T39">
            <v>43128</v>
          </cell>
          <cell r="U39" t="str">
            <v>7000003604/10C6060HZ</v>
          </cell>
        </row>
        <row r="40">
          <cell r="B40" t="str">
            <v>DS 8452 MC</v>
          </cell>
          <cell r="C40" t="str">
            <v>FORD RANGER D/C XLT 2.0 ( 4 X 4 ) MT</v>
          </cell>
          <cell r="D40" t="str">
            <v>01-9450</v>
          </cell>
          <cell r="E40" t="str">
            <v>TU-76</v>
          </cell>
          <cell r="F40">
            <v>2012</v>
          </cell>
          <cell r="G40" t="str">
            <v>TU</v>
          </cell>
          <cell r="H40" t="str">
            <v>Trakindo</v>
          </cell>
          <cell r="I40" t="str">
            <v>LOWLAND</v>
          </cell>
          <cell r="J40" t="str">
            <v>MICHAEL THOMAS ARMSTRONG</v>
          </cell>
          <cell r="K40" t="str">
            <v>MICHAEL THOMAS ARMSTRONG</v>
          </cell>
          <cell r="L40" t="str">
            <v>SUDRAJAT / NUR ARIFIN HIDAYAT</v>
          </cell>
          <cell r="M40" t="str">
            <v>MRC</v>
          </cell>
          <cell r="N40" t="str">
            <v>P4AT1050459</v>
          </cell>
          <cell r="O40" t="str">
            <v>MNBLMFF80CW144009</v>
          </cell>
          <cell r="P40">
            <v>54950</v>
          </cell>
          <cell r="Q40">
            <v>42671</v>
          </cell>
          <cell r="R40">
            <v>42673</v>
          </cell>
          <cell r="S40">
            <v>42763</v>
          </cell>
          <cell r="T40">
            <v>43128</v>
          </cell>
          <cell r="U40" t="str">
            <v>7000003604/10C5060HB</v>
          </cell>
        </row>
        <row r="41">
          <cell r="B41" t="str">
            <v>DS 8451 MC</v>
          </cell>
          <cell r="C41" t="str">
            <v>FORD RANGER D/C XLT 2.0 ( 4 X 4 ) MT</v>
          </cell>
          <cell r="D41" t="str">
            <v>01-9451</v>
          </cell>
          <cell r="E41" t="str">
            <v>TU-77</v>
          </cell>
          <cell r="F41">
            <v>2012</v>
          </cell>
          <cell r="G41" t="str">
            <v>TU</v>
          </cell>
          <cell r="H41" t="str">
            <v>Trakindo</v>
          </cell>
          <cell r="I41" t="str">
            <v>LOWLAND</v>
          </cell>
          <cell r="J41" t="str">
            <v>MICHAEL THOMAS ARMSTRONG</v>
          </cell>
          <cell r="K41" t="str">
            <v>MICHAEL THOMAS ARMSTRONG</v>
          </cell>
          <cell r="L41" t="str">
            <v>TRI PRASTIWO</v>
          </cell>
          <cell r="M41" t="str">
            <v>MRC</v>
          </cell>
          <cell r="N41" t="str">
            <v>P4AT1050432</v>
          </cell>
          <cell r="O41" t="str">
            <v>MNBLMFF80CW144104</v>
          </cell>
          <cell r="P41">
            <v>53307</v>
          </cell>
          <cell r="Q41">
            <v>42725</v>
          </cell>
          <cell r="R41">
            <v>42673</v>
          </cell>
          <cell r="S41">
            <v>42763</v>
          </cell>
          <cell r="T41">
            <v>43128</v>
          </cell>
          <cell r="U41" t="str">
            <v>7000003604/10C5060HB</v>
          </cell>
        </row>
        <row r="42">
          <cell r="B42" t="str">
            <v>DS 8450 MC</v>
          </cell>
          <cell r="C42" t="str">
            <v>FORD RANGER D/C XLT 2.0 ( 4 X 4 ) MT</v>
          </cell>
          <cell r="D42" t="str">
            <v>01-9452</v>
          </cell>
          <cell r="E42"/>
          <cell r="F42">
            <v>2012</v>
          </cell>
          <cell r="G42" t="str">
            <v>TU</v>
          </cell>
          <cell r="H42" t="str">
            <v>Trakindo</v>
          </cell>
          <cell r="I42" t="str">
            <v>HIGHLAND</v>
          </cell>
          <cell r="J42" t="str">
            <v>WENDI KURNIAWAN</v>
          </cell>
          <cell r="K42" t="str">
            <v>WENDI KURNIAWAN</v>
          </cell>
          <cell r="L42" t="str">
            <v>DARREN FERGUSON</v>
          </cell>
          <cell r="M42" t="str">
            <v>UNDERGROUND PRODUCT SUPPORT</v>
          </cell>
          <cell r="N42" t="str">
            <v>P4AT1049809</v>
          </cell>
          <cell r="O42" t="str">
            <v>MNBLMFF80CW143740</v>
          </cell>
          <cell r="P42" t="str">
            <v>N/A</v>
          </cell>
          <cell r="Q42" t="str">
            <v>NO</v>
          </cell>
          <cell r="R42" t="str">
            <v>NO</v>
          </cell>
          <cell r="S42">
            <v>42763</v>
          </cell>
          <cell r="T42">
            <v>43128</v>
          </cell>
          <cell r="U42" t="str">
            <v>7000003604/10C6060HZ</v>
          </cell>
        </row>
        <row r="43">
          <cell r="B43" t="str">
            <v>DS 7634 MA</v>
          </cell>
          <cell r="C43" t="str">
            <v>IVECO BUS EURO RIDER</v>
          </cell>
          <cell r="D43" t="str">
            <v>BANDARA</v>
          </cell>
          <cell r="E43"/>
          <cell r="F43">
            <v>2009</v>
          </cell>
          <cell r="G43" t="str">
            <v>TU</v>
          </cell>
          <cell r="H43" t="str">
            <v>Freeport</v>
          </cell>
          <cell r="I43" t="str">
            <v>LOWLAND</v>
          </cell>
          <cell r="J43" t="str">
            <v>FREEPORT / AIRPORT BUS</v>
          </cell>
          <cell r="K43" t="str">
            <v>FREEPORT / AIRPORT BUS</v>
          </cell>
          <cell r="L43" t="str">
            <v>FREEPORT / AIRPORT BUS</v>
          </cell>
          <cell r="M43" t="str">
            <v>FREEPORT</v>
          </cell>
          <cell r="N43">
            <v>103644</v>
          </cell>
          <cell r="O43" t="str">
            <v>ZGA7P2P009E003852</v>
          </cell>
          <cell r="P43" t="str">
            <v>BANDARA</v>
          </cell>
          <cell r="Q43" t="str">
            <v>NO</v>
          </cell>
          <cell r="R43" t="str">
            <v>NO</v>
          </cell>
          <cell r="S43">
            <v>42763</v>
          </cell>
          <cell r="T43">
            <v>43876</v>
          </cell>
          <cell r="U43" t="str">
            <v>7000003604/10C0299JA</v>
          </cell>
        </row>
        <row r="44">
          <cell r="B44" t="str">
            <v>DS 7633 MA</v>
          </cell>
          <cell r="C44" t="str">
            <v>IVECO BUS EURO RIDER</v>
          </cell>
          <cell r="D44" t="str">
            <v>BANDARA</v>
          </cell>
          <cell r="E44"/>
          <cell r="F44">
            <v>2009</v>
          </cell>
          <cell r="G44" t="str">
            <v>TU</v>
          </cell>
          <cell r="H44" t="str">
            <v>Freeport</v>
          </cell>
          <cell r="I44" t="str">
            <v>LOWLAND</v>
          </cell>
          <cell r="J44" t="str">
            <v>FREEPORT / AIRPORT BUS</v>
          </cell>
          <cell r="K44" t="str">
            <v>FREEPORT / AIRPORT BUS</v>
          </cell>
          <cell r="L44" t="str">
            <v>FREEPORT / AIRPORT BUS</v>
          </cell>
          <cell r="M44" t="str">
            <v>FREEPORT</v>
          </cell>
          <cell r="N44" t="str">
            <v>1039B2</v>
          </cell>
          <cell r="O44" t="str">
            <v>ZGA7P2P009E003851</v>
          </cell>
          <cell r="P44" t="str">
            <v>BANDARA</v>
          </cell>
          <cell r="Q44" t="str">
            <v>NO</v>
          </cell>
          <cell r="R44" t="str">
            <v>NO</v>
          </cell>
          <cell r="S44">
            <v>42763</v>
          </cell>
          <cell r="T44">
            <v>43876</v>
          </cell>
          <cell r="U44" t="str">
            <v>7000003604/10C0299JA</v>
          </cell>
        </row>
        <row r="45">
          <cell r="B45" t="str">
            <v>DS 1736 MD</v>
          </cell>
          <cell r="C45" t="str">
            <v>TOYOTA FORTUNER</v>
          </cell>
          <cell r="D45" t="str">
            <v>TU-51</v>
          </cell>
          <cell r="E45" t="str">
            <v>TU-51</v>
          </cell>
          <cell r="F45">
            <v>2010</v>
          </cell>
          <cell r="G45" t="str">
            <v>TU</v>
          </cell>
          <cell r="H45" t="str">
            <v>Trakindo</v>
          </cell>
          <cell r="I45" t="str">
            <v>LOWLAND</v>
          </cell>
          <cell r="J45" t="str">
            <v>JEFRY HASIBUAN</v>
          </cell>
          <cell r="K45" t="str">
            <v>JEFRY HASIBUAN</v>
          </cell>
          <cell r="L45" t="str">
            <v>JEFRY HASIBUAN</v>
          </cell>
          <cell r="M45" t="str">
            <v>LOBU MANAGEMENT</v>
          </cell>
          <cell r="N45" t="str">
            <v>2KD6665677</v>
          </cell>
          <cell r="O45" t="str">
            <v>MHEZR6964A3017386</v>
          </cell>
          <cell r="P45">
            <v>32237</v>
          </cell>
          <cell r="Q45" t="str">
            <v>NO</v>
          </cell>
          <cell r="R45">
            <v>42673</v>
          </cell>
          <cell r="S45">
            <v>42794</v>
          </cell>
          <cell r="T45">
            <v>44255</v>
          </cell>
          <cell r="U45" t="str">
            <v>7000003604/10C0299JA</v>
          </cell>
        </row>
        <row r="46">
          <cell r="B46" t="str">
            <v>DS 1737 MD</v>
          </cell>
          <cell r="C46" t="str">
            <v>TOYOTA FORTUNER</v>
          </cell>
          <cell r="D46" t="str">
            <v>TU-52</v>
          </cell>
          <cell r="E46" t="str">
            <v>TU-52</v>
          </cell>
          <cell r="F46">
            <v>2010</v>
          </cell>
          <cell r="G46" t="str">
            <v>TU</v>
          </cell>
          <cell r="H46" t="str">
            <v>Trakindo</v>
          </cell>
          <cell r="I46" t="str">
            <v>LOWLAND</v>
          </cell>
          <cell r="J46" t="str">
            <v>MARK LASITER</v>
          </cell>
          <cell r="K46" t="str">
            <v>MARK LASITER</v>
          </cell>
          <cell r="L46" t="str">
            <v>MARK LASITER</v>
          </cell>
          <cell r="M46" t="str">
            <v>MANAGEMENT</v>
          </cell>
          <cell r="N46" t="str">
            <v>2KD5239335</v>
          </cell>
          <cell r="O46" t="str">
            <v>MHEZR6964A3019683</v>
          </cell>
          <cell r="P46">
            <v>93598</v>
          </cell>
          <cell r="Q46" t="str">
            <v>NO</v>
          </cell>
          <cell r="R46">
            <v>42673</v>
          </cell>
          <cell r="S46">
            <v>42794</v>
          </cell>
          <cell r="T46">
            <v>44255</v>
          </cell>
          <cell r="U46" t="str">
            <v>7000003604/10C0299JA</v>
          </cell>
        </row>
        <row r="47">
          <cell r="B47" t="str">
            <v>DS 7570 MA</v>
          </cell>
          <cell r="C47" t="str">
            <v>BUS IVECO 60 PASSENGGERS</v>
          </cell>
          <cell r="D47" t="str">
            <v>TU-02</v>
          </cell>
          <cell r="E47" t="str">
            <v>TU-02</v>
          </cell>
          <cell r="F47">
            <v>2002</v>
          </cell>
          <cell r="G47" t="str">
            <v>TMT</v>
          </cell>
          <cell r="H47" t="str">
            <v>Trakindo</v>
          </cell>
          <cell r="I47" t="str">
            <v>LOWLAND</v>
          </cell>
          <cell r="J47" t="str">
            <v>SONY MOMOT</v>
          </cell>
          <cell r="K47" t="str">
            <v>SONY MOMOT</v>
          </cell>
          <cell r="L47" t="str">
            <v>TRANSPORT CREW</v>
          </cell>
          <cell r="M47" t="str">
            <v>HC &amp; SS</v>
          </cell>
          <cell r="N47" t="str">
            <v>WJME3TNS00C095000</v>
          </cell>
          <cell r="O47">
            <v>577382</v>
          </cell>
          <cell r="P47">
            <v>78891</v>
          </cell>
          <cell r="Q47">
            <v>42697</v>
          </cell>
          <cell r="R47">
            <v>42673</v>
          </cell>
          <cell r="S47">
            <v>42953</v>
          </cell>
          <cell r="T47">
            <v>43318</v>
          </cell>
          <cell r="U47" t="str">
            <v>7000003604/10C0299JB</v>
          </cell>
        </row>
        <row r="48">
          <cell r="B48" t="str">
            <v>DS 7571 MA</v>
          </cell>
          <cell r="C48" t="str">
            <v>BUS IVECO 60 PESSENGERS</v>
          </cell>
          <cell r="D48" t="str">
            <v>TU-03</v>
          </cell>
          <cell r="E48" t="str">
            <v>TU-03</v>
          </cell>
          <cell r="F48">
            <v>2002</v>
          </cell>
          <cell r="G48" t="str">
            <v>TMT</v>
          </cell>
          <cell r="H48" t="str">
            <v>Trakindo</v>
          </cell>
          <cell r="I48" t="str">
            <v>LOWLAND</v>
          </cell>
          <cell r="J48" t="str">
            <v>SONY MOMOT</v>
          </cell>
          <cell r="K48" t="str">
            <v>SONY MOMOT</v>
          </cell>
          <cell r="L48" t="str">
            <v>TRANSPORT CREW</v>
          </cell>
          <cell r="M48" t="str">
            <v>HC &amp; SS</v>
          </cell>
          <cell r="N48" t="str">
            <v>WJME3TNG03C113146</v>
          </cell>
          <cell r="O48">
            <v>587300</v>
          </cell>
          <cell r="P48">
            <v>438320</v>
          </cell>
          <cell r="Q48">
            <v>42694</v>
          </cell>
          <cell r="R48">
            <v>42673</v>
          </cell>
          <cell r="S48">
            <v>43018</v>
          </cell>
          <cell r="T48">
            <v>43383</v>
          </cell>
          <cell r="U48" t="str">
            <v>7000003604/10C0299JB</v>
          </cell>
        </row>
        <row r="49">
          <cell r="B49" t="str">
            <v>DS 1993 MA</v>
          </cell>
          <cell r="C49" t="str">
            <v>MINIBUS LGS TOYOTA KIJANG - LGX</v>
          </cell>
          <cell r="D49" t="str">
            <v>TU-25</v>
          </cell>
          <cell r="E49" t="str">
            <v>TU-25</v>
          </cell>
          <cell r="F49">
            <v>2003</v>
          </cell>
          <cell r="G49" t="str">
            <v>TMT</v>
          </cell>
          <cell r="H49" t="str">
            <v>Trakindo</v>
          </cell>
          <cell r="I49" t="str">
            <v>LOWLAND</v>
          </cell>
          <cell r="J49" t="str">
            <v>RAFAEL AMA SABON</v>
          </cell>
          <cell r="K49" t="str">
            <v>RAFAEL AMA SABON</v>
          </cell>
          <cell r="L49" t="str">
            <v>RAFAEL AMA SABON</v>
          </cell>
          <cell r="M49" t="str">
            <v>SHE &amp; CC LL</v>
          </cell>
          <cell r="N49" t="str">
            <v>2L-9786224</v>
          </cell>
          <cell r="O49" t="str">
            <v>MHF11LF82-30051273</v>
          </cell>
          <cell r="P49">
            <v>234694</v>
          </cell>
          <cell r="Q49" t="str">
            <v>NO</v>
          </cell>
          <cell r="R49">
            <v>42673</v>
          </cell>
          <cell r="S49">
            <v>42917</v>
          </cell>
          <cell r="T49">
            <v>43647</v>
          </cell>
          <cell r="U49" t="str">
            <v>7000003604/10C0299JS</v>
          </cell>
        </row>
        <row r="50">
          <cell r="B50" t="str">
            <v>DS 1988 MA</v>
          </cell>
          <cell r="C50" t="str">
            <v>MINIBUS LGS TOYOTA KIJANG - LGX</v>
          </cell>
          <cell r="D50" t="str">
            <v>TU-26</v>
          </cell>
          <cell r="E50" t="str">
            <v>TU-26</v>
          </cell>
          <cell r="F50">
            <v>2003</v>
          </cell>
          <cell r="G50" t="str">
            <v>TMT</v>
          </cell>
          <cell r="H50" t="str">
            <v>Trakindo</v>
          </cell>
          <cell r="I50" t="str">
            <v>LOWLAND</v>
          </cell>
          <cell r="J50" t="str">
            <v>MANTO</v>
          </cell>
          <cell r="K50" t="str">
            <v>SIGIT NUGROHO</v>
          </cell>
          <cell r="L50" t="str">
            <v>MRC CREW</v>
          </cell>
          <cell r="M50" t="str">
            <v>MRC</v>
          </cell>
          <cell r="N50" t="str">
            <v>2L-9786220</v>
          </cell>
          <cell r="O50" t="str">
            <v>MHF11LF82-30051266</v>
          </cell>
          <cell r="P50">
            <v>182045</v>
          </cell>
          <cell r="Q50" t="str">
            <v>NO</v>
          </cell>
          <cell r="R50" t="str">
            <v>NO</v>
          </cell>
          <cell r="S50">
            <v>42917</v>
          </cell>
          <cell r="T50">
            <v>43647</v>
          </cell>
          <cell r="U50" t="str">
            <v>7000003604/10C5060HB</v>
          </cell>
        </row>
        <row r="51">
          <cell r="B51" t="str">
            <v>DS 1989 MA</v>
          </cell>
          <cell r="C51" t="str">
            <v>MINIBUS LGS TOYOTA KIJANG - LGX</v>
          </cell>
          <cell r="D51" t="str">
            <v>TU-27</v>
          </cell>
          <cell r="E51" t="str">
            <v>TU-27</v>
          </cell>
          <cell r="F51">
            <v>2003</v>
          </cell>
          <cell r="G51" t="str">
            <v>TMT</v>
          </cell>
          <cell r="H51" t="str">
            <v>Trakindo</v>
          </cell>
          <cell r="I51" t="str">
            <v>LOWLAND</v>
          </cell>
          <cell r="J51" t="str">
            <v>MULYADI</v>
          </cell>
          <cell r="K51" t="str">
            <v>MULYADI</v>
          </cell>
          <cell r="L51" t="str">
            <v>MULYADI</v>
          </cell>
          <cell r="M51" t="str">
            <v>CRC</v>
          </cell>
          <cell r="N51" t="str">
            <v>2L-9786351</v>
          </cell>
          <cell r="O51" t="str">
            <v>MHF11LF82-30051287</v>
          </cell>
          <cell r="P51">
            <v>201829</v>
          </cell>
          <cell r="Q51" t="str">
            <v>NO</v>
          </cell>
          <cell r="R51">
            <v>42673</v>
          </cell>
          <cell r="S51">
            <v>42917</v>
          </cell>
          <cell r="T51">
            <v>43647</v>
          </cell>
          <cell r="U51" t="str">
            <v>7000003604/10C5060HA</v>
          </cell>
        </row>
        <row r="52">
          <cell r="B52" t="str">
            <v>DS 1992 MA</v>
          </cell>
          <cell r="C52" t="str">
            <v>MINIBUS LGS TOYOTA KIJANG - LGX</v>
          </cell>
          <cell r="D52" t="str">
            <v>TU-28</v>
          </cell>
          <cell r="E52" t="str">
            <v>TU-28</v>
          </cell>
          <cell r="F52">
            <v>2003</v>
          </cell>
          <cell r="G52" t="str">
            <v>TMT</v>
          </cell>
          <cell r="H52" t="str">
            <v>Trakindo</v>
          </cell>
          <cell r="I52" t="str">
            <v>LOWLAND</v>
          </cell>
          <cell r="J52" t="str">
            <v>ARIS PANGGUA</v>
          </cell>
          <cell r="K52" t="str">
            <v>ARIS PANGGUA</v>
          </cell>
          <cell r="L52" t="str">
            <v>ARIS PANGGUA</v>
          </cell>
          <cell r="M52" t="str">
            <v>MRC</v>
          </cell>
          <cell r="N52" t="str">
            <v>2L-9786200</v>
          </cell>
          <cell r="O52" t="str">
            <v>MHF11LF82-30051264</v>
          </cell>
          <cell r="P52">
            <v>327822</v>
          </cell>
          <cell r="Q52" t="str">
            <v>NO</v>
          </cell>
          <cell r="R52" t="str">
            <v>NO</v>
          </cell>
          <cell r="S52">
            <v>42917</v>
          </cell>
          <cell r="T52">
            <v>43647</v>
          </cell>
          <cell r="U52" t="str">
            <v>7000003604/10C5060HB</v>
          </cell>
        </row>
        <row r="53">
          <cell r="B53" t="str">
            <v>DS 1995 MA</v>
          </cell>
          <cell r="C53" t="str">
            <v>MINIBUS LGS TOYOTA KIJANG - LGX</v>
          </cell>
          <cell r="D53" t="str">
            <v>TU-29</v>
          </cell>
          <cell r="E53" t="str">
            <v>TU-29</v>
          </cell>
          <cell r="F53">
            <v>2003</v>
          </cell>
          <cell r="G53" t="str">
            <v>TMT</v>
          </cell>
          <cell r="H53" t="str">
            <v>Trakindo</v>
          </cell>
          <cell r="I53" t="str">
            <v>LOWLAND</v>
          </cell>
          <cell r="J53" t="str">
            <v>EDY LAYUK</v>
          </cell>
          <cell r="K53" t="str">
            <v>EDY LAYUK</v>
          </cell>
          <cell r="L53" t="str">
            <v>EDY LAYUK</v>
          </cell>
          <cell r="M53" t="str">
            <v>FMD</v>
          </cell>
          <cell r="N53" t="str">
            <v>2L-9786168</v>
          </cell>
          <cell r="O53" t="str">
            <v>MHF11LF82-30051285</v>
          </cell>
          <cell r="P53">
            <v>229084</v>
          </cell>
          <cell r="Q53" t="str">
            <v>NO</v>
          </cell>
          <cell r="R53" t="str">
            <v>NO</v>
          </cell>
          <cell r="S53">
            <v>42917</v>
          </cell>
          <cell r="T53">
            <v>43647</v>
          </cell>
          <cell r="U53" t="str">
            <v>7000003604/10C5099HV</v>
          </cell>
        </row>
        <row r="54">
          <cell r="B54" t="str">
            <v>DS 1991 MA</v>
          </cell>
          <cell r="C54" t="str">
            <v>MINIBUS LGS TOYOTA KIJANG - LGX</v>
          </cell>
          <cell r="D54" t="str">
            <v>TU-30</v>
          </cell>
          <cell r="E54" t="str">
            <v>TU-30</v>
          </cell>
          <cell r="F54">
            <v>2003</v>
          </cell>
          <cell r="G54" t="str">
            <v>TMT</v>
          </cell>
          <cell r="H54" t="str">
            <v>Trakindo</v>
          </cell>
          <cell r="I54" t="str">
            <v>LOWLAND</v>
          </cell>
          <cell r="J54" t="str">
            <v>MUHAMMAD SYAFRIL</v>
          </cell>
          <cell r="K54" t="str">
            <v>MUHAMMAD SYAFRIL</v>
          </cell>
          <cell r="L54" t="str">
            <v>MUHAMMAD SYAFRIL</v>
          </cell>
          <cell r="M54" t="str">
            <v>FINANCE &amp; CONTRACT MANAGEMENT</v>
          </cell>
          <cell r="N54" t="str">
            <v>2L-9786334</v>
          </cell>
          <cell r="O54" t="str">
            <v>MHF11LF82-30051284</v>
          </cell>
          <cell r="P54">
            <v>254270</v>
          </cell>
          <cell r="Q54" t="str">
            <v>NO</v>
          </cell>
          <cell r="R54" t="str">
            <v>NO</v>
          </cell>
          <cell r="S54">
            <v>42917</v>
          </cell>
          <cell r="T54">
            <v>43647</v>
          </cell>
          <cell r="U54" t="str">
            <v>7000003604/10C0299KB</v>
          </cell>
        </row>
        <row r="55">
          <cell r="B55" t="str">
            <v>DS 1721 MA</v>
          </cell>
          <cell r="C55" t="str">
            <v xml:space="preserve">MINIBUS LGS TOYOTA KIJANG </v>
          </cell>
          <cell r="D55" t="str">
            <v>TU-33</v>
          </cell>
          <cell r="E55" t="str">
            <v>TU-33</v>
          </cell>
          <cell r="F55">
            <v>2004</v>
          </cell>
          <cell r="G55" t="str">
            <v>TMT</v>
          </cell>
          <cell r="H55" t="str">
            <v>Trakindo</v>
          </cell>
          <cell r="I55" t="str">
            <v>LOWLAND</v>
          </cell>
          <cell r="J55" t="str">
            <v>IBNU FAISAL A</v>
          </cell>
          <cell r="K55" t="str">
            <v>IBNU FAISAL A</v>
          </cell>
          <cell r="L55" t="str">
            <v>IBNU FAISAL A</v>
          </cell>
          <cell r="M55" t="str">
            <v>POD AREA</v>
          </cell>
          <cell r="N55" t="str">
            <v>2L-5433444</v>
          </cell>
          <cell r="O55" t="str">
            <v>MHF11LF8240056049</v>
          </cell>
          <cell r="P55">
            <v>175094</v>
          </cell>
          <cell r="Q55" t="str">
            <v>NO</v>
          </cell>
          <cell r="R55" t="str">
            <v>NO</v>
          </cell>
          <cell r="S55">
            <v>42924</v>
          </cell>
          <cell r="T55">
            <v>43654</v>
          </cell>
          <cell r="U55" t="str">
            <v>7000003604/10C5030HY</v>
          </cell>
        </row>
        <row r="56">
          <cell r="B56" t="str">
            <v>DS 1722 MA</v>
          </cell>
          <cell r="C56" t="str">
            <v xml:space="preserve">MINIBUS LGS TOYOTA KIJANG </v>
          </cell>
          <cell r="D56" t="str">
            <v>TU-34</v>
          </cell>
          <cell r="E56" t="str">
            <v>TU-34</v>
          </cell>
          <cell r="F56">
            <v>2004</v>
          </cell>
          <cell r="G56" t="str">
            <v>TMT</v>
          </cell>
          <cell r="H56" t="str">
            <v>Trakindo</v>
          </cell>
          <cell r="I56" t="str">
            <v>LOWLAND</v>
          </cell>
          <cell r="J56" t="str">
            <v>FAHMI YULIANTO/SETIYO PURWANTO</v>
          </cell>
          <cell r="K56" t="str">
            <v>FAHMI YULIANTO/SETIYO PURWANTO</v>
          </cell>
          <cell r="L56" t="str">
            <v>FAHMI YULIANTO/SETIYO PURWANTO</v>
          </cell>
          <cell r="M56" t="str">
            <v>CRC</v>
          </cell>
          <cell r="N56" t="str">
            <v>2L-5440718</v>
          </cell>
          <cell r="O56" t="str">
            <v>MHF11LF8240056202</v>
          </cell>
          <cell r="P56">
            <v>236299</v>
          </cell>
          <cell r="Q56" t="str">
            <v>NO</v>
          </cell>
          <cell r="R56" t="str">
            <v>NO</v>
          </cell>
          <cell r="S56">
            <v>42924</v>
          </cell>
          <cell r="T56">
            <v>43654</v>
          </cell>
          <cell r="U56" t="str">
            <v>7000003604/10C0299KB</v>
          </cell>
        </row>
        <row r="57">
          <cell r="B57" t="str">
            <v>DS 1724 MA</v>
          </cell>
          <cell r="C57" t="str">
            <v xml:space="preserve">MINIBUS LGS TOYOTA KIJANG </v>
          </cell>
          <cell r="D57" t="str">
            <v>TU-36</v>
          </cell>
          <cell r="E57" t="str">
            <v>TU-36</v>
          </cell>
          <cell r="F57">
            <v>2004</v>
          </cell>
          <cell r="G57" t="str">
            <v>TMT</v>
          </cell>
          <cell r="H57" t="str">
            <v>Trakindo</v>
          </cell>
          <cell r="I57" t="str">
            <v>LOWLAND</v>
          </cell>
          <cell r="J57" t="str">
            <v>ANTON SUGIYARTO</v>
          </cell>
          <cell r="K57" t="str">
            <v>ANTON SUGIYARTO</v>
          </cell>
          <cell r="L57" t="str">
            <v>ANTON SUGIYARTO</v>
          </cell>
          <cell r="M57" t="str">
            <v>POD LOBU</v>
          </cell>
          <cell r="N57" t="str">
            <v>2L-5450214</v>
          </cell>
          <cell r="O57" t="str">
            <v>MNBLSFE405W434520</v>
          </cell>
          <cell r="P57">
            <v>229100</v>
          </cell>
          <cell r="Q57" t="str">
            <v>NO</v>
          </cell>
          <cell r="R57" t="str">
            <v>NO</v>
          </cell>
          <cell r="S57">
            <v>42924</v>
          </cell>
          <cell r="T57">
            <v>43654</v>
          </cell>
          <cell r="U57" t="str">
            <v>7000003604/10C5030HY</v>
          </cell>
        </row>
        <row r="58">
          <cell r="B58" t="str">
            <v>DS 8115 MC</v>
          </cell>
          <cell r="C58" t="str">
            <v>FORD RANGER 4X4 2.5L</v>
          </cell>
          <cell r="D58" t="str">
            <v>TU-46</v>
          </cell>
          <cell r="E58" t="str">
            <v>TU-46</v>
          </cell>
          <cell r="F58">
            <v>2011</v>
          </cell>
          <cell r="G58" t="str">
            <v>TU</v>
          </cell>
          <cell r="H58" t="str">
            <v>Trakindo</v>
          </cell>
          <cell r="I58" t="str">
            <v>LOWLAND</v>
          </cell>
          <cell r="J58" t="str">
            <v>ANTON SUGIYARTO</v>
          </cell>
          <cell r="K58" t="str">
            <v>ANTON SUGIYARTO</v>
          </cell>
          <cell r="L58" t="str">
            <v>DEVI PALIN</v>
          </cell>
          <cell r="M58" t="str">
            <v>POD LOBU</v>
          </cell>
          <cell r="N58" t="str">
            <v>WLAT1280486</v>
          </cell>
          <cell r="O58" t="str">
            <v xml:space="preserve">MNBUSFE908W740989             </v>
          </cell>
          <cell r="P58">
            <v>50177</v>
          </cell>
          <cell r="Q58">
            <v>42673</v>
          </cell>
          <cell r="R58">
            <v>42673</v>
          </cell>
          <cell r="S58">
            <v>42957</v>
          </cell>
          <cell r="T58">
            <v>42592</v>
          </cell>
          <cell r="U58" t="str">
            <v>7000003604/10C5030HY</v>
          </cell>
        </row>
        <row r="59">
          <cell r="B59" t="str">
            <v>DS 1681 MC</v>
          </cell>
          <cell r="C59" t="str">
            <v>TOYOTA AVANZA (SILVER) 4X2</v>
          </cell>
          <cell r="D59" t="str">
            <v>01-9283F</v>
          </cell>
          <cell r="E59"/>
          <cell r="F59">
            <v>2008</v>
          </cell>
          <cell r="G59" t="str">
            <v>TU</v>
          </cell>
          <cell r="H59" t="str">
            <v>Swapping PT.FI</v>
          </cell>
          <cell r="I59" t="str">
            <v>LOWLAND</v>
          </cell>
          <cell r="J59" t="str">
            <v>PT.FI</v>
          </cell>
          <cell r="K59" t="str">
            <v xml:space="preserve"> PT.FI</v>
          </cell>
          <cell r="L59"/>
          <cell r="M59" t="str">
            <v>FREEPORT</v>
          </cell>
          <cell r="N59" t="str">
            <v>DC 92134</v>
          </cell>
          <cell r="O59" t="str">
            <v xml:space="preserve">MHFM1BA3J8K087479             </v>
          </cell>
          <cell r="P59" t="str">
            <v>NO</v>
          </cell>
          <cell r="Q59" t="str">
            <v>NO</v>
          </cell>
          <cell r="R59" t="str">
            <v>NO</v>
          </cell>
          <cell r="S59">
            <v>42886</v>
          </cell>
          <cell r="T59">
            <v>43251</v>
          </cell>
          <cell r="U59" t="str">
            <v>7000003604/10C0299JA</v>
          </cell>
        </row>
        <row r="60">
          <cell r="B60" t="str">
            <v>DS 1686 MC</v>
          </cell>
          <cell r="C60" t="str">
            <v>TOYOTA AVANZA (SILVER) 4X2</v>
          </cell>
          <cell r="D60" t="str">
            <v>01-9284F</v>
          </cell>
          <cell r="E60"/>
          <cell r="F60">
            <v>2008</v>
          </cell>
          <cell r="G60" t="str">
            <v>TU</v>
          </cell>
          <cell r="H60" t="str">
            <v>Swapping PT.FI</v>
          </cell>
          <cell r="I60" t="str">
            <v>LOWLAND</v>
          </cell>
          <cell r="J60" t="str">
            <v>PT.FI</v>
          </cell>
          <cell r="K60" t="str">
            <v xml:space="preserve"> PT.FI</v>
          </cell>
          <cell r="L60"/>
          <cell r="M60" t="str">
            <v>FREEPORT</v>
          </cell>
          <cell r="N60" t="str">
            <v>DC 91446</v>
          </cell>
          <cell r="O60" t="str">
            <v xml:space="preserve">MHFM1BA3J8K087206             </v>
          </cell>
          <cell r="P60" t="str">
            <v>NO</v>
          </cell>
          <cell r="Q60" t="str">
            <v>NO</v>
          </cell>
          <cell r="R60" t="str">
            <v>NO</v>
          </cell>
          <cell r="S60">
            <v>42886</v>
          </cell>
          <cell r="T60">
            <v>43251</v>
          </cell>
          <cell r="U60" t="str">
            <v>7000003604/10C0299JA</v>
          </cell>
        </row>
        <row r="61">
          <cell r="B61" t="str">
            <v>DS 1685 MC</v>
          </cell>
          <cell r="C61" t="str">
            <v>TOYOTA AVANZA (SILVER) 4X2</v>
          </cell>
          <cell r="D61" t="str">
            <v>01-9286F</v>
          </cell>
          <cell r="E61"/>
          <cell r="F61">
            <v>2008</v>
          </cell>
          <cell r="G61" t="str">
            <v>TU</v>
          </cell>
          <cell r="H61" t="str">
            <v>Swapping PT.FI</v>
          </cell>
          <cell r="I61" t="str">
            <v>LOWLAND</v>
          </cell>
          <cell r="J61" t="str">
            <v>PT.FI</v>
          </cell>
          <cell r="K61" t="str">
            <v xml:space="preserve"> PT.FI</v>
          </cell>
          <cell r="L61"/>
          <cell r="M61" t="str">
            <v>FREEPORT</v>
          </cell>
          <cell r="N61" t="str">
            <v>DC 91927</v>
          </cell>
          <cell r="O61" t="str">
            <v xml:space="preserve">MHFM1BA3J8K087327             </v>
          </cell>
          <cell r="P61" t="str">
            <v>NO</v>
          </cell>
          <cell r="Q61" t="str">
            <v>NO</v>
          </cell>
          <cell r="R61" t="str">
            <v>NO</v>
          </cell>
          <cell r="S61">
            <v>42886</v>
          </cell>
          <cell r="T61">
            <v>43251</v>
          </cell>
          <cell r="U61" t="str">
            <v>7000003604/10C0299JA</v>
          </cell>
        </row>
        <row r="62">
          <cell r="B62" t="str">
            <v>DS 1687 MC</v>
          </cell>
          <cell r="C62" t="str">
            <v>TOYOTA AVANZA (SILVER) 4X2</v>
          </cell>
          <cell r="D62" t="str">
            <v>01-9287F</v>
          </cell>
          <cell r="E62"/>
          <cell r="F62">
            <v>2008</v>
          </cell>
          <cell r="G62" t="str">
            <v>TU</v>
          </cell>
          <cell r="H62" t="str">
            <v>Swapping PT.FI</v>
          </cell>
          <cell r="I62" t="str">
            <v>LOWLAND</v>
          </cell>
          <cell r="J62" t="str">
            <v>PT.FI</v>
          </cell>
          <cell r="K62" t="str">
            <v xml:space="preserve"> PT.FI</v>
          </cell>
          <cell r="L62"/>
          <cell r="M62" t="str">
            <v>FREEPORT</v>
          </cell>
          <cell r="N62" t="str">
            <v>DC 92012</v>
          </cell>
          <cell r="O62" t="str">
            <v xml:space="preserve">MHFM1BA3J8K087377             </v>
          </cell>
          <cell r="P62" t="str">
            <v>NO</v>
          </cell>
          <cell r="Q62" t="str">
            <v>NO</v>
          </cell>
          <cell r="R62" t="str">
            <v>NO</v>
          </cell>
          <cell r="S62">
            <v>42886</v>
          </cell>
          <cell r="T62">
            <v>43251</v>
          </cell>
          <cell r="U62" t="str">
            <v>7000003604/10C0299JA</v>
          </cell>
        </row>
        <row r="63">
          <cell r="B63" t="str">
            <v>DS 1682 MC</v>
          </cell>
          <cell r="C63" t="str">
            <v>TOYOTA AVANZA (SILVER) 4X2</v>
          </cell>
          <cell r="D63" t="str">
            <v>01-9296F</v>
          </cell>
          <cell r="E63"/>
          <cell r="F63">
            <v>2008</v>
          </cell>
          <cell r="G63" t="str">
            <v>TU</v>
          </cell>
          <cell r="H63" t="str">
            <v>Swapping PT.FI</v>
          </cell>
          <cell r="I63" t="str">
            <v>LOWLAND</v>
          </cell>
          <cell r="J63" t="str">
            <v>PT.FI</v>
          </cell>
          <cell r="K63" t="str">
            <v xml:space="preserve"> PT.FI</v>
          </cell>
          <cell r="L63"/>
          <cell r="M63" t="str">
            <v>FREEPORT</v>
          </cell>
          <cell r="N63" t="str">
            <v>DC 91372</v>
          </cell>
          <cell r="O63" t="str">
            <v xml:space="preserve">MHFM1BA3J8K086724             </v>
          </cell>
          <cell r="P63" t="str">
            <v>NO</v>
          </cell>
          <cell r="Q63" t="str">
            <v>NO</v>
          </cell>
          <cell r="R63" t="str">
            <v>NO</v>
          </cell>
          <cell r="S63">
            <v>42886</v>
          </cell>
          <cell r="T63">
            <v>43251</v>
          </cell>
          <cell r="U63" t="str">
            <v>7000003604/10C0299JA</v>
          </cell>
        </row>
        <row r="64">
          <cell r="B64" t="str">
            <v>DS 1684 MC</v>
          </cell>
          <cell r="C64" t="str">
            <v>TOYOTA AVANZA (SILVER) 4X2</v>
          </cell>
          <cell r="D64" t="str">
            <v>01-9297F</v>
          </cell>
          <cell r="E64" t="str">
            <v xml:space="preserve"> </v>
          </cell>
          <cell r="F64">
            <v>2008</v>
          </cell>
          <cell r="G64" t="str">
            <v>TU</v>
          </cell>
          <cell r="H64" t="str">
            <v>Swapping PT.FI</v>
          </cell>
          <cell r="I64" t="str">
            <v>LOWLAND</v>
          </cell>
          <cell r="J64" t="str">
            <v>PT.FI</v>
          </cell>
          <cell r="K64" t="str">
            <v xml:space="preserve"> PT.FI</v>
          </cell>
          <cell r="L64"/>
          <cell r="M64" t="str">
            <v>FREEPORT</v>
          </cell>
          <cell r="N64" t="str">
            <v>DC 91201</v>
          </cell>
          <cell r="O64" t="str">
            <v xml:space="preserve">MHFM1BA3J8K086796             </v>
          </cell>
          <cell r="P64" t="str">
            <v>NO</v>
          </cell>
          <cell r="Q64" t="str">
            <v>NO</v>
          </cell>
          <cell r="R64" t="str">
            <v>NO</v>
          </cell>
          <cell r="S64">
            <v>42886</v>
          </cell>
          <cell r="T64">
            <v>43251</v>
          </cell>
          <cell r="U64" t="str">
            <v>7000003604/10C0299JA</v>
          </cell>
        </row>
        <row r="65">
          <cell r="B65" t="str">
            <v>DS 1726 MC</v>
          </cell>
          <cell r="C65" t="str">
            <v>TOYOTA AVANZA (SILVER) 4X2</v>
          </cell>
          <cell r="D65" t="str">
            <v>01-9319F</v>
          </cell>
          <cell r="E65"/>
          <cell r="F65">
            <v>2008</v>
          </cell>
          <cell r="G65" t="str">
            <v>TU</v>
          </cell>
          <cell r="H65" t="str">
            <v>Trakindo</v>
          </cell>
          <cell r="I65" t="str">
            <v>LOWLAND</v>
          </cell>
          <cell r="J65" t="str">
            <v>ANDRIAN RISMANA</v>
          </cell>
          <cell r="K65" t="str">
            <v>SONY MOMOT</v>
          </cell>
          <cell r="L65" t="str">
            <v>ANDRIAN RISMANA</v>
          </cell>
          <cell r="M65" t="str">
            <v>HC &amp; SS</v>
          </cell>
          <cell r="N65" t="str">
            <v>K3-DD02030</v>
          </cell>
          <cell r="O65" t="str">
            <v>MHFM1BA3J8K092166</v>
          </cell>
          <cell r="P65" t="str">
            <v>NO</v>
          </cell>
          <cell r="Q65" t="str">
            <v>NO</v>
          </cell>
          <cell r="R65" t="str">
            <v>NO</v>
          </cell>
          <cell r="S65">
            <v>42920</v>
          </cell>
          <cell r="T65">
            <v>43285</v>
          </cell>
          <cell r="U65" t="str">
            <v>7000003604/10C0299JA</v>
          </cell>
        </row>
        <row r="66">
          <cell r="B66" t="str">
            <v>DS 1721 MC</v>
          </cell>
          <cell r="C66" t="str">
            <v>TOYOTA AVANZA (SILVER) 4X2</v>
          </cell>
          <cell r="D66" t="str">
            <v>01-9321F</v>
          </cell>
          <cell r="E66"/>
          <cell r="F66">
            <v>2008</v>
          </cell>
          <cell r="G66" t="str">
            <v>TU</v>
          </cell>
          <cell r="H66" t="str">
            <v>Swapping PT.FI</v>
          </cell>
          <cell r="I66" t="str">
            <v>LOWLAND</v>
          </cell>
          <cell r="J66" t="str">
            <v>PT.FI</v>
          </cell>
          <cell r="K66" t="str">
            <v xml:space="preserve"> PT.FI</v>
          </cell>
          <cell r="L66"/>
          <cell r="M66" t="str">
            <v>FREEPORT</v>
          </cell>
          <cell r="N66" t="str">
            <v>K3-DD02175</v>
          </cell>
          <cell r="O66" t="str">
            <v>MHFM1BA3J8K092137</v>
          </cell>
          <cell r="P66" t="str">
            <v>NO</v>
          </cell>
          <cell r="Q66" t="str">
            <v>NO</v>
          </cell>
          <cell r="R66" t="str">
            <v>NO</v>
          </cell>
          <cell r="S66">
            <v>42920</v>
          </cell>
          <cell r="T66">
            <v>43285</v>
          </cell>
          <cell r="U66" t="str">
            <v>7000003604/10C0299JA</v>
          </cell>
        </row>
        <row r="67">
          <cell r="B67" t="str">
            <v>DS 1720 MC</v>
          </cell>
          <cell r="C67" t="str">
            <v>TOYOTA AVANZA (SILVER) 4X2</v>
          </cell>
          <cell r="D67" t="str">
            <v>01-9322F</v>
          </cell>
          <cell r="E67"/>
          <cell r="F67">
            <v>2008</v>
          </cell>
          <cell r="G67" t="str">
            <v>TU</v>
          </cell>
          <cell r="H67" t="str">
            <v>Swapping PT.FI</v>
          </cell>
          <cell r="I67" t="str">
            <v>LOWLAND</v>
          </cell>
          <cell r="J67" t="str">
            <v>PT.FI</v>
          </cell>
          <cell r="K67" t="str">
            <v xml:space="preserve"> PT.FI</v>
          </cell>
          <cell r="L67"/>
          <cell r="M67" t="str">
            <v>FREEPORT</v>
          </cell>
          <cell r="N67" t="str">
            <v>K3-DD02694</v>
          </cell>
          <cell r="O67" t="str">
            <v>MHFM1BA3J8K092713</v>
          </cell>
          <cell r="P67" t="str">
            <v>NO</v>
          </cell>
          <cell r="Q67" t="str">
            <v>NO</v>
          </cell>
          <cell r="R67" t="str">
            <v>NO</v>
          </cell>
          <cell r="S67">
            <v>42920</v>
          </cell>
          <cell r="T67">
            <v>43285</v>
          </cell>
          <cell r="U67" t="str">
            <v>7000003604/10C0299JA</v>
          </cell>
        </row>
        <row r="68">
          <cell r="B68" t="str">
            <v>DS 1725 MC</v>
          </cell>
          <cell r="C68" t="str">
            <v>TOYOTA AVANZA (SILVER) 4X2</v>
          </cell>
          <cell r="D68" t="str">
            <v>01-9323F</v>
          </cell>
          <cell r="E68"/>
          <cell r="F68">
            <v>2008</v>
          </cell>
          <cell r="G68" t="str">
            <v>TU</v>
          </cell>
          <cell r="H68" t="str">
            <v>Swapping PT.FI</v>
          </cell>
          <cell r="I68" t="str">
            <v>LOWLAND</v>
          </cell>
          <cell r="J68" t="str">
            <v>PT.FI</v>
          </cell>
          <cell r="K68" t="str">
            <v xml:space="preserve"> PT.FI</v>
          </cell>
          <cell r="L68"/>
          <cell r="M68" t="str">
            <v>FREEPORT</v>
          </cell>
          <cell r="N68" t="str">
            <v>K3-DD02519</v>
          </cell>
          <cell r="O68" t="str">
            <v>MHFM1BA3J8K092547</v>
          </cell>
          <cell r="P68" t="str">
            <v>NO</v>
          </cell>
          <cell r="Q68" t="str">
            <v>NO</v>
          </cell>
          <cell r="R68" t="str">
            <v>NO</v>
          </cell>
          <cell r="S68">
            <v>42920</v>
          </cell>
          <cell r="T68">
            <v>43285</v>
          </cell>
          <cell r="U68" t="str">
            <v>7000003604/10C0299JA</v>
          </cell>
        </row>
        <row r="69">
          <cell r="B69" t="str">
            <v>DS 1722 MC</v>
          </cell>
          <cell r="C69" t="str">
            <v>TOYOTA AVANZA (SILVER) 4X2</v>
          </cell>
          <cell r="D69" t="str">
            <v>TU-54</v>
          </cell>
          <cell r="E69" t="str">
            <v>TU-54</v>
          </cell>
          <cell r="F69">
            <v>2008</v>
          </cell>
          <cell r="G69" t="str">
            <v>TU</v>
          </cell>
          <cell r="H69" t="str">
            <v>Trakindo</v>
          </cell>
          <cell r="I69" t="str">
            <v>LOWLAND</v>
          </cell>
          <cell r="J69" t="str">
            <v>PANDAPOTAN SIMORANGKIR</v>
          </cell>
          <cell r="K69" t="str">
            <v>PANDAPOTAN SIMORANGKIR</v>
          </cell>
          <cell r="L69" t="str">
            <v>PANDAPOTAN SIMORANGKIR</v>
          </cell>
          <cell r="M69" t="str">
            <v>MRC</v>
          </cell>
          <cell r="N69" t="str">
            <v>K3-DD02286</v>
          </cell>
          <cell r="O69" t="str">
            <v xml:space="preserve">MHFM1BA3J8K092276 </v>
          </cell>
          <cell r="P69">
            <v>255328</v>
          </cell>
          <cell r="Q69" t="str">
            <v>NO</v>
          </cell>
          <cell r="R69" t="str">
            <v>NO</v>
          </cell>
          <cell r="S69">
            <v>42920</v>
          </cell>
          <cell r="T69">
            <v>43285</v>
          </cell>
          <cell r="U69" t="str">
            <v>7000003604/10C5060HB</v>
          </cell>
        </row>
        <row r="70">
          <cell r="B70" t="str">
            <v>DS 1723 MC</v>
          </cell>
          <cell r="C70" t="str">
            <v>TOYOTA AVANZA (SILVER) 4X2</v>
          </cell>
          <cell r="D70" t="str">
            <v>01-9325F</v>
          </cell>
          <cell r="E70"/>
          <cell r="F70">
            <v>2008</v>
          </cell>
          <cell r="G70" t="str">
            <v>TU</v>
          </cell>
          <cell r="H70" t="str">
            <v>Trakindo</v>
          </cell>
          <cell r="I70" t="str">
            <v>LOWLAND</v>
          </cell>
          <cell r="J70" t="str">
            <v>SONY MOMOT</v>
          </cell>
          <cell r="K70" t="str">
            <v>SONY MOMOT</v>
          </cell>
          <cell r="L70" t="str">
            <v>TRANSPORT CREW</v>
          </cell>
          <cell r="M70" t="str">
            <v>HC &amp; SS</v>
          </cell>
          <cell r="N70" t="str">
            <v>K3-DD02757</v>
          </cell>
          <cell r="O70" t="str">
            <v>MHFM1BA3J8K092626</v>
          </cell>
          <cell r="P70" t="str">
            <v>NO</v>
          </cell>
          <cell r="Q70" t="str">
            <v>NO</v>
          </cell>
          <cell r="R70" t="str">
            <v>NO</v>
          </cell>
          <cell r="S70">
            <v>42920</v>
          </cell>
          <cell r="T70">
            <v>43285</v>
          </cell>
          <cell r="U70" t="str">
            <v>7000003604/10C0299JA</v>
          </cell>
        </row>
        <row r="71">
          <cell r="B71" t="str">
            <v>DS 1719 MC</v>
          </cell>
          <cell r="C71" t="str">
            <v>TOYOTA AVANZA (SILVER) 4X2</v>
          </cell>
          <cell r="D71" t="str">
            <v>TU-55</v>
          </cell>
          <cell r="E71" t="str">
            <v>TU-55</v>
          </cell>
          <cell r="F71">
            <v>2008</v>
          </cell>
          <cell r="G71" t="str">
            <v>TU</v>
          </cell>
          <cell r="H71" t="str">
            <v>Trakindo</v>
          </cell>
          <cell r="I71" t="str">
            <v>LOWLAND</v>
          </cell>
          <cell r="J71" t="str">
            <v>SONY MOMOT</v>
          </cell>
          <cell r="K71" t="str">
            <v>SONY MOMOT</v>
          </cell>
          <cell r="L71" t="str">
            <v>TRANSPORT CREW</v>
          </cell>
          <cell r="M71" t="str">
            <v>HC &amp; SS</v>
          </cell>
          <cell r="N71" t="str">
            <v>K3-DD01823</v>
          </cell>
          <cell r="O71" t="str">
            <v>MHFM1BA3J8K092033</v>
          </cell>
          <cell r="P71">
            <v>202117</v>
          </cell>
          <cell r="Q71" t="str">
            <v>NO</v>
          </cell>
          <cell r="R71" t="str">
            <v>NO</v>
          </cell>
          <cell r="S71">
            <v>42920</v>
          </cell>
          <cell r="T71">
            <v>43285</v>
          </cell>
          <cell r="U71" t="str">
            <v>7000003604/10C0299JB</v>
          </cell>
        </row>
        <row r="72">
          <cell r="B72" t="str">
            <v>DS 8173 MB</v>
          </cell>
          <cell r="C72" t="str">
            <v>TOYOTA HILUX PICK UP 4X2</v>
          </cell>
          <cell r="D72" t="str">
            <v>01-9288F</v>
          </cell>
          <cell r="E72"/>
          <cell r="F72">
            <v>2008</v>
          </cell>
          <cell r="G72" t="str">
            <v>TU</v>
          </cell>
          <cell r="H72" t="str">
            <v>Swapping PT.FI</v>
          </cell>
          <cell r="I72" t="str">
            <v>LOWLAND</v>
          </cell>
          <cell r="J72" t="str">
            <v>PT.FI</v>
          </cell>
          <cell r="K72" t="str">
            <v xml:space="preserve"> PT.FI</v>
          </cell>
          <cell r="L72"/>
          <cell r="M72" t="str">
            <v>FREEPORT</v>
          </cell>
          <cell r="N72" t="str">
            <v>1TR-6532392</v>
          </cell>
          <cell r="O72" t="str">
            <v xml:space="preserve">MROAW12G580009115             </v>
          </cell>
          <cell r="P72" t="str">
            <v>NO</v>
          </cell>
          <cell r="Q72" t="str">
            <v>NO</v>
          </cell>
          <cell r="R72" t="str">
            <v>NO</v>
          </cell>
          <cell r="S72">
            <v>42895</v>
          </cell>
          <cell r="T72">
            <v>43260</v>
          </cell>
          <cell r="U72" t="str">
            <v>7000003604/10C0299JA</v>
          </cell>
        </row>
        <row r="73">
          <cell r="B73" t="str">
            <v>DS 8171 MB</v>
          </cell>
          <cell r="C73" t="str">
            <v>TOYOTA HILUX PICK UP 4X2</v>
          </cell>
          <cell r="D73" t="str">
            <v>01-9292F</v>
          </cell>
          <cell r="E73"/>
          <cell r="F73">
            <v>2008</v>
          </cell>
          <cell r="G73" t="str">
            <v>TU</v>
          </cell>
          <cell r="H73" t="str">
            <v>Swapping PT.FI</v>
          </cell>
          <cell r="I73" t="str">
            <v>LOWLAND</v>
          </cell>
          <cell r="J73" t="str">
            <v>PT.FI</v>
          </cell>
          <cell r="K73" t="str">
            <v xml:space="preserve"> PT.FI</v>
          </cell>
          <cell r="L73"/>
          <cell r="M73" t="str">
            <v>FREEPORT</v>
          </cell>
          <cell r="N73" t="str">
            <v>1TR 6528972</v>
          </cell>
          <cell r="O73" t="str">
            <v xml:space="preserve">MROAW12G980008954             </v>
          </cell>
          <cell r="P73" t="str">
            <v>NO</v>
          </cell>
          <cell r="Q73" t="str">
            <v>NO</v>
          </cell>
          <cell r="R73" t="str">
            <v>NO</v>
          </cell>
          <cell r="S73">
            <v>42895</v>
          </cell>
          <cell r="T73">
            <v>43260</v>
          </cell>
          <cell r="U73" t="str">
            <v>7000003604/10C0299JA</v>
          </cell>
        </row>
        <row r="74">
          <cell r="B74" t="str">
            <v>DS 8170 MB</v>
          </cell>
          <cell r="C74" t="str">
            <v>TOYOTA HILUX PICK UP 4X2</v>
          </cell>
          <cell r="D74" t="str">
            <v>01-9294F</v>
          </cell>
          <cell r="E74"/>
          <cell r="F74">
            <v>2008</v>
          </cell>
          <cell r="G74" t="str">
            <v>TU</v>
          </cell>
          <cell r="H74" t="str">
            <v>Swapping PT.FI</v>
          </cell>
          <cell r="I74" t="str">
            <v>LOWLAND</v>
          </cell>
          <cell r="J74" t="str">
            <v>PT.FI</v>
          </cell>
          <cell r="K74" t="str">
            <v xml:space="preserve"> PT.FI</v>
          </cell>
          <cell r="L74"/>
          <cell r="M74" t="str">
            <v>FREEPORT</v>
          </cell>
          <cell r="N74" t="str">
            <v>1TR 6530092</v>
          </cell>
          <cell r="O74" t="str">
            <v xml:space="preserve">MROAW12G780009004             </v>
          </cell>
          <cell r="P74" t="str">
            <v>NO</v>
          </cell>
          <cell r="Q74" t="str">
            <v>NO</v>
          </cell>
          <cell r="R74" t="str">
            <v>NO</v>
          </cell>
          <cell r="S74">
            <v>42895</v>
          </cell>
          <cell r="T74">
            <v>43260</v>
          </cell>
          <cell r="U74" t="str">
            <v>7000003604/10C0299JA</v>
          </cell>
        </row>
        <row r="75">
          <cell r="B75" t="str">
            <v>DS 8195 MB</v>
          </cell>
          <cell r="C75" t="str">
            <v xml:space="preserve">TOYOTA HILUX PICK UP 4X2                </v>
          </cell>
          <cell r="D75" t="str">
            <v>01-9329F</v>
          </cell>
          <cell r="E75"/>
          <cell r="F75">
            <v>2008</v>
          </cell>
          <cell r="G75" t="str">
            <v>TU</v>
          </cell>
          <cell r="H75" t="str">
            <v>Swapping PT.FI</v>
          </cell>
          <cell r="I75" t="str">
            <v>LOWLAND</v>
          </cell>
          <cell r="J75" t="str">
            <v>PT.FI</v>
          </cell>
          <cell r="K75" t="str">
            <v xml:space="preserve"> PT.FI</v>
          </cell>
          <cell r="L75"/>
          <cell r="M75" t="str">
            <v>FREEPORT</v>
          </cell>
          <cell r="N75" t="str">
            <v>1TR-6551186</v>
          </cell>
          <cell r="O75" t="str">
            <v xml:space="preserve">MROAW12G880009738             </v>
          </cell>
          <cell r="P75" t="str">
            <v>NO</v>
          </cell>
          <cell r="Q75" t="str">
            <v>NO</v>
          </cell>
          <cell r="R75" t="str">
            <v>NO</v>
          </cell>
          <cell r="S75">
            <v>42890</v>
          </cell>
          <cell r="T75">
            <v>43285</v>
          </cell>
          <cell r="U75" t="str">
            <v>7000003604/10C0299JA</v>
          </cell>
        </row>
        <row r="76">
          <cell r="B76" t="str">
            <v>PA 1849 MD</v>
          </cell>
          <cell r="C76" t="str">
            <v xml:space="preserve">ISUZU PANTHER TBR 54F TURBO LS </v>
          </cell>
          <cell r="D76" t="str">
            <v>TU-47</v>
          </cell>
          <cell r="E76" t="str">
            <v>TU-47</v>
          </cell>
          <cell r="F76">
            <v>2011</v>
          </cell>
          <cell r="G76" t="str">
            <v>TU</v>
          </cell>
          <cell r="H76" t="str">
            <v>Trakindo</v>
          </cell>
          <cell r="I76" t="str">
            <v>LOWLAND</v>
          </cell>
          <cell r="J76" t="str">
            <v>LEVI POMANTOW</v>
          </cell>
          <cell r="K76" t="str">
            <v>LEVI POMANTOW</v>
          </cell>
          <cell r="L76" t="str">
            <v>LEVI POMANTOW</v>
          </cell>
          <cell r="M76" t="str">
            <v>FINANCE &amp; CONTRACT MANAGEMENT</v>
          </cell>
          <cell r="N76" t="str">
            <v>E310642</v>
          </cell>
          <cell r="O76" t="str">
            <v>MHCTBR54FBK310642</v>
          </cell>
          <cell r="P76">
            <v>50002</v>
          </cell>
          <cell r="Q76" t="str">
            <v>NO</v>
          </cell>
          <cell r="R76" t="str">
            <v>NO</v>
          </cell>
          <cell r="S76">
            <v>42986</v>
          </cell>
          <cell r="T76">
            <v>44447</v>
          </cell>
          <cell r="U76" t="str">
            <v>7000003604/10C0299KB</v>
          </cell>
        </row>
        <row r="77">
          <cell r="B77" t="str">
            <v>PA 1850 MD</v>
          </cell>
          <cell r="C77" t="str">
            <v xml:space="preserve">ISUZU PANTHER TBR 54F TURBO LS </v>
          </cell>
          <cell r="D77" t="str">
            <v>TU-48</v>
          </cell>
          <cell r="E77" t="str">
            <v>TU-48</v>
          </cell>
          <cell r="F77">
            <v>2011</v>
          </cell>
          <cell r="G77" t="str">
            <v>TU</v>
          </cell>
          <cell r="H77" t="str">
            <v>Trakindo</v>
          </cell>
          <cell r="I77" t="str">
            <v>LOWLAND</v>
          </cell>
          <cell r="J77" t="str">
            <v>JEFRY HASIBUAN</v>
          </cell>
          <cell r="K77" t="str">
            <v>JEFRY HASIBUAN</v>
          </cell>
          <cell r="L77" t="str">
            <v>TRANSPORT CREW</v>
          </cell>
          <cell r="M77" t="str">
            <v>LOBU MANAGEMENT</v>
          </cell>
          <cell r="N77" t="str">
            <v>E310640</v>
          </cell>
          <cell r="O77" t="str">
            <v>MHCTBR54FBK310640</v>
          </cell>
          <cell r="P77">
            <v>51213</v>
          </cell>
          <cell r="Q77" t="str">
            <v>NO</v>
          </cell>
          <cell r="R77" t="str">
            <v>NO</v>
          </cell>
          <cell r="S77">
            <v>42986</v>
          </cell>
          <cell r="T77">
            <v>44447</v>
          </cell>
          <cell r="U77" t="str">
            <v>7000003604/10C0299JA</v>
          </cell>
        </row>
        <row r="78">
          <cell r="B78" t="str">
            <v>PA 1851 MD</v>
          </cell>
          <cell r="C78" t="str">
            <v xml:space="preserve">ISUZU PANTHER TBR 54F TURBO LS </v>
          </cell>
          <cell r="D78" t="str">
            <v>TU-49</v>
          </cell>
          <cell r="E78" t="str">
            <v>TU-49</v>
          </cell>
          <cell r="F78">
            <v>2011</v>
          </cell>
          <cell r="G78" t="str">
            <v>TU</v>
          </cell>
          <cell r="H78" t="str">
            <v>Trakindo</v>
          </cell>
          <cell r="I78" t="str">
            <v>LOWLAND</v>
          </cell>
          <cell r="J78" t="str">
            <v>ANDREAS NOVIANTO</v>
          </cell>
          <cell r="K78" t="str">
            <v>ANDREAS NOVIANTO</v>
          </cell>
          <cell r="L78" t="str">
            <v>ANDREAS NOVIANTO</v>
          </cell>
          <cell r="M78" t="str">
            <v>HC &amp; SS</v>
          </cell>
          <cell r="N78" t="str">
            <v>E310648</v>
          </cell>
          <cell r="O78" t="str">
            <v>MHCTBR54FBK310648</v>
          </cell>
          <cell r="P78">
            <v>66038</v>
          </cell>
          <cell r="Q78" t="str">
            <v>NO</v>
          </cell>
          <cell r="R78" t="str">
            <v>NO</v>
          </cell>
          <cell r="S78">
            <v>42986</v>
          </cell>
          <cell r="T78">
            <v>44447</v>
          </cell>
          <cell r="U78" t="str">
            <v>7000003604/10C0299JB</v>
          </cell>
        </row>
        <row r="79">
          <cell r="B79" t="str">
            <v>PA 1852 MD</v>
          </cell>
          <cell r="C79" t="str">
            <v xml:space="preserve">ISUZU PANTHER TBR 54F TURBO LS </v>
          </cell>
          <cell r="D79" t="str">
            <v>TU-50</v>
          </cell>
          <cell r="E79" t="str">
            <v>TU-50</v>
          </cell>
          <cell r="F79">
            <v>2011</v>
          </cell>
          <cell r="G79" t="str">
            <v>TU</v>
          </cell>
          <cell r="H79" t="str">
            <v>Trakindo</v>
          </cell>
          <cell r="I79" t="str">
            <v>LOWLAND</v>
          </cell>
          <cell r="J79" t="str">
            <v>SONY MOMOT</v>
          </cell>
          <cell r="K79" t="str">
            <v>SONY MOMOT</v>
          </cell>
          <cell r="L79" t="str">
            <v>SONY MOMOT</v>
          </cell>
          <cell r="M79" t="str">
            <v>HC &amp; SS</v>
          </cell>
          <cell r="N79" t="str">
            <v>E310398</v>
          </cell>
          <cell r="O79" t="str">
            <v>MHCTBR54FBK310398</v>
          </cell>
          <cell r="P79">
            <v>66200</v>
          </cell>
          <cell r="Q79" t="str">
            <v>NO</v>
          </cell>
          <cell r="R79" t="str">
            <v>NO</v>
          </cell>
          <cell r="S79">
            <v>42986</v>
          </cell>
          <cell r="T79">
            <v>44447</v>
          </cell>
          <cell r="U79" t="str">
            <v>7000003604/10C0299JC</v>
          </cell>
        </row>
        <row r="80">
          <cell r="B80" t="str">
            <v>DS 1709 MC</v>
          </cell>
          <cell r="C80" t="str">
            <v>ISUZU PANTHER TBR541 (SILVER) 4X2</v>
          </cell>
          <cell r="D80" t="str">
            <v>TU-43</v>
          </cell>
          <cell r="E80" t="str">
            <v>TU-43</v>
          </cell>
          <cell r="F80">
            <v>2008</v>
          </cell>
          <cell r="G80" t="str">
            <v>TU</v>
          </cell>
          <cell r="H80" t="str">
            <v>Trakindo</v>
          </cell>
          <cell r="I80" t="str">
            <v>LOWLAND</v>
          </cell>
          <cell r="J80" t="str">
            <v>SONY MOMOT</v>
          </cell>
          <cell r="K80" t="str">
            <v>SONY MOMOT</v>
          </cell>
          <cell r="L80" t="str">
            <v>TRANSPORT CREW</v>
          </cell>
          <cell r="M80" t="str">
            <v>HC &amp; SS</v>
          </cell>
          <cell r="N80" t="str">
            <v>E291584</v>
          </cell>
          <cell r="O80" t="str">
            <v>MHCTBR54F8K291584</v>
          </cell>
          <cell r="P80">
            <v>205149</v>
          </cell>
          <cell r="Q80" t="str">
            <v>NO</v>
          </cell>
          <cell r="R80" t="str">
            <v>NO</v>
          </cell>
          <cell r="S80">
            <v>42910</v>
          </cell>
          <cell r="T80">
            <v>43275</v>
          </cell>
          <cell r="U80" t="str">
            <v>7000003604/10C0299JO</v>
          </cell>
        </row>
        <row r="81">
          <cell r="B81" t="str">
            <v>DS 1710 MC</v>
          </cell>
          <cell r="C81" t="str">
            <v>ISUZU PANTHER TBR541 (SILVER) 4X2</v>
          </cell>
          <cell r="D81" t="str">
            <v>01-9311F</v>
          </cell>
          <cell r="E81"/>
          <cell r="F81">
            <v>2008</v>
          </cell>
          <cell r="G81" t="str">
            <v>TU</v>
          </cell>
          <cell r="H81" t="str">
            <v>Trakindo</v>
          </cell>
          <cell r="I81" t="str">
            <v>LOWLAND</v>
          </cell>
          <cell r="J81" t="str">
            <v>PT.FI</v>
          </cell>
          <cell r="K81" t="str">
            <v>SONY MOMOT</v>
          </cell>
          <cell r="L81" t="str">
            <v>TRANSPORT CREW</v>
          </cell>
          <cell r="M81" t="str">
            <v>HC &amp; SS</v>
          </cell>
          <cell r="N81" t="str">
            <v>E291586</v>
          </cell>
          <cell r="O81" t="str">
            <v xml:space="preserve">MHCTBR54F8K291586             </v>
          </cell>
          <cell r="P81" t="str">
            <v>NO</v>
          </cell>
          <cell r="Q81" t="str">
            <v>NO</v>
          </cell>
          <cell r="R81" t="str">
            <v>NO</v>
          </cell>
          <cell r="S81">
            <v>42910</v>
          </cell>
          <cell r="T81">
            <v>43275</v>
          </cell>
          <cell r="U81" t="str">
            <v>7000003604/10C0299JA</v>
          </cell>
        </row>
        <row r="82">
          <cell r="B82" t="str">
            <v>DS 1711 MC</v>
          </cell>
          <cell r="C82" t="str">
            <v>ISUZU PANTHER TBR541 (SILVER) 4X2</v>
          </cell>
          <cell r="D82" t="str">
            <v>TU-44</v>
          </cell>
          <cell r="E82" t="str">
            <v>TU-44</v>
          </cell>
          <cell r="F82">
            <v>2008</v>
          </cell>
          <cell r="G82" t="str">
            <v>TU</v>
          </cell>
          <cell r="H82" t="str">
            <v>Trakindo</v>
          </cell>
          <cell r="I82" t="str">
            <v>LOWLAND</v>
          </cell>
          <cell r="J82" t="str">
            <v>SONY MOMOT</v>
          </cell>
          <cell r="K82" t="str">
            <v>SONY MOMOT</v>
          </cell>
          <cell r="L82" t="str">
            <v>TRANSPORT CREW</v>
          </cell>
          <cell r="M82" t="str">
            <v>HC &amp; SS</v>
          </cell>
          <cell r="N82" t="str">
            <v>E291587</v>
          </cell>
          <cell r="O82" t="str">
            <v xml:space="preserve">MHCTBR54F8K291587             </v>
          </cell>
          <cell r="P82">
            <v>216994</v>
          </cell>
          <cell r="Q82" t="str">
            <v>NO</v>
          </cell>
          <cell r="R82">
            <v>42673</v>
          </cell>
          <cell r="S82">
            <v>42910</v>
          </cell>
          <cell r="T82">
            <v>43275</v>
          </cell>
          <cell r="U82" t="str">
            <v>7000003604/10C0299JB</v>
          </cell>
        </row>
        <row r="83">
          <cell r="B83" t="str">
            <v>DS 8238 MB</v>
          </cell>
          <cell r="C83" t="str">
            <v xml:space="preserve">FORD RANGER DC 4X2  XLT 2.5             </v>
          </cell>
          <cell r="D83" t="str">
            <v>TU-53</v>
          </cell>
          <cell r="E83" t="str">
            <v>TU-53</v>
          </cell>
          <cell r="F83">
            <v>2008</v>
          </cell>
          <cell r="G83" t="str">
            <v>TU</v>
          </cell>
          <cell r="H83" t="str">
            <v>Trakindo</v>
          </cell>
          <cell r="I83" t="str">
            <v>LOWLAND</v>
          </cell>
          <cell r="J83" t="str">
            <v>SONY MOMOT</v>
          </cell>
          <cell r="K83" t="str">
            <v>SONY MOMOT</v>
          </cell>
          <cell r="L83" t="str">
            <v>TRANSPORT CREW</v>
          </cell>
          <cell r="M83" t="str">
            <v>HC &amp; SS</v>
          </cell>
          <cell r="N83" t="str">
            <v>WLAT936023</v>
          </cell>
          <cell r="O83" t="str">
            <v xml:space="preserve">MNBUSFE108W742231             </v>
          </cell>
          <cell r="P83">
            <v>181456</v>
          </cell>
          <cell r="Q83">
            <v>42699</v>
          </cell>
          <cell r="R83">
            <v>42673</v>
          </cell>
          <cell r="S83">
            <v>42688</v>
          </cell>
          <cell r="T83">
            <v>43418</v>
          </cell>
          <cell r="U83" t="str">
            <v>7000003604/10C0299JB</v>
          </cell>
        </row>
        <row r="84">
          <cell r="B84" t="str">
            <v>DS 8242 MB</v>
          </cell>
          <cell r="C84" t="str">
            <v xml:space="preserve">FORD RANGER DC 4X2  XLT 2.5             </v>
          </cell>
          <cell r="D84" t="str">
            <v>01-9332F</v>
          </cell>
          <cell r="E84" t="str">
            <v>TU-78</v>
          </cell>
          <cell r="F84">
            <v>2008</v>
          </cell>
          <cell r="G84" t="str">
            <v>TU</v>
          </cell>
          <cell r="H84" t="str">
            <v>Trakindo</v>
          </cell>
          <cell r="I84" t="str">
            <v>LOWLAND</v>
          </cell>
          <cell r="J84" t="str">
            <v>ANTON SUGIYARTO</v>
          </cell>
          <cell r="K84" t="str">
            <v>ANTON SUGIYARTO</v>
          </cell>
          <cell r="L84" t="str">
            <v>POD CREW</v>
          </cell>
          <cell r="M84" t="str">
            <v>POD LOBU</v>
          </cell>
          <cell r="N84" t="str">
            <v>WLAT944173</v>
          </cell>
          <cell r="O84" t="str">
            <v xml:space="preserve">MNBUSFE108W748299             </v>
          </cell>
          <cell r="P84">
            <v>244860</v>
          </cell>
          <cell r="Q84">
            <v>42729</v>
          </cell>
          <cell r="R84">
            <v>42673</v>
          </cell>
          <cell r="S84">
            <v>42694</v>
          </cell>
          <cell r="T84">
            <v>43424</v>
          </cell>
          <cell r="U84" t="str">
            <v>7000003604/10C5030HY</v>
          </cell>
        </row>
        <row r="85">
          <cell r="B85" t="str">
            <v>DS 8243 MC</v>
          </cell>
          <cell r="C85" t="str">
            <v>FORD RANGER DOUBLE CABIN 4X2 2.5L XLT</v>
          </cell>
          <cell r="D85" t="str">
            <v>01-9344F</v>
          </cell>
          <cell r="E85"/>
          <cell r="F85">
            <v>2008</v>
          </cell>
          <cell r="G85" t="str">
            <v>TU</v>
          </cell>
          <cell r="H85" t="str">
            <v>Swapping PT.FI</v>
          </cell>
          <cell r="I85" t="str">
            <v>LOWLAND</v>
          </cell>
          <cell r="J85" t="str">
            <v>PT.FI</v>
          </cell>
          <cell r="K85" t="str">
            <v xml:space="preserve"> PT.FI</v>
          </cell>
          <cell r="L85"/>
          <cell r="M85" t="str">
            <v>FREEPORT</v>
          </cell>
          <cell r="N85" t="str">
            <v>WLAT958190</v>
          </cell>
          <cell r="O85" t="str">
            <v xml:space="preserve">MNBUSFE108W757243             </v>
          </cell>
          <cell r="P85" t="str">
            <v>NO</v>
          </cell>
          <cell r="Q85" t="str">
            <v>NO</v>
          </cell>
          <cell r="R85" t="str">
            <v>NO</v>
          </cell>
          <cell r="S85">
            <v>42694</v>
          </cell>
          <cell r="T85">
            <v>43424</v>
          </cell>
          <cell r="U85" t="str">
            <v>7000003604/10C0299JA</v>
          </cell>
        </row>
        <row r="86">
          <cell r="B86" t="str">
            <v>DS 1759 MC</v>
          </cell>
          <cell r="C86" t="str">
            <v>FORD EVEREST 4X4 2.5L TDMT-XLT</v>
          </cell>
          <cell r="D86" t="str">
            <v>01-9345F</v>
          </cell>
          <cell r="E86"/>
          <cell r="F86">
            <v>2008</v>
          </cell>
          <cell r="G86" t="str">
            <v>TU</v>
          </cell>
          <cell r="H86" t="str">
            <v>Swapping PT.FI</v>
          </cell>
          <cell r="I86" t="str">
            <v>LOWLAND</v>
          </cell>
          <cell r="J86" t="str">
            <v>PT.FI</v>
          </cell>
          <cell r="K86" t="str">
            <v xml:space="preserve"> PT.FI</v>
          </cell>
          <cell r="L86"/>
          <cell r="M86" t="str">
            <v>FREEPORT</v>
          </cell>
          <cell r="N86" t="str">
            <v>WLAT936575</v>
          </cell>
          <cell r="O86" t="str">
            <v xml:space="preserve">MNBLS4D108W210372             </v>
          </cell>
          <cell r="P86" t="str">
            <v>NO</v>
          </cell>
          <cell r="Q86" t="str">
            <v>NO</v>
          </cell>
          <cell r="R86" t="str">
            <v>NO</v>
          </cell>
          <cell r="S86">
            <v>42691</v>
          </cell>
          <cell r="T86">
            <v>43418</v>
          </cell>
          <cell r="U86" t="str">
            <v>7000003604/10C0299JA</v>
          </cell>
        </row>
        <row r="87">
          <cell r="B87" t="str">
            <v>DS 1757 MC</v>
          </cell>
          <cell r="C87" t="str">
            <v>FORD EVEREST 4X4 2.5L TDMT-XLT</v>
          </cell>
          <cell r="D87" t="str">
            <v>01-9346F</v>
          </cell>
          <cell r="E87"/>
          <cell r="F87">
            <v>2008</v>
          </cell>
          <cell r="G87" t="str">
            <v>TU</v>
          </cell>
          <cell r="H87" t="str">
            <v>Swapping PT.FI</v>
          </cell>
          <cell r="I87" t="str">
            <v>LOWLAND</v>
          </cell>
          <cell r="J87" t="str">
            <v>PT.FI</v>
          </cell>
          <cell r="K87" t="str">
            <v>PT.FI</v>
          </cell>
          <cell r="L87"/>
          <cell r="M87" t="str">
            <v>FREEPORT</v>
          </cell>
          <cell r="N87" t="str">
            <v>WLAT943699</v>
          </cell>
          <cell r="O87" t="str">
            <v xml:space="preserve">MNBLS4D108W210827             </v>
          </cell>
          <cell r="P87" t="str">
            <v>NO</v>
          </cell>
          <cell r="Q87" t="str">
            <v>NO</v>
          </cell>
          <cell r="R87" t="str">
            <v>NO</v>
          </cell>
          <cell r="S87">
            <v>42691</v>
          </cell>
          <cell r="T87">
            <v>43418</v>
          </cell>
          <cell r="U87" t="str">
            <v>7000003604/10C0299JA</v>
          </cell>
        </row>
        <row r="88">
          <cell r="B88" t="str">
            <v>DS 7320 MB</v>
          </cell>
          <cell r="C88" t="str">
            <v>BUS IVECO 40 PASSENGGERS</v>
          </cell>
          <cell r="D88" t="str">
            <v>TU-01</v>
          </cell>
          <cell r="E88" t="str">
            <v>TU-01</v>
          </cell>
          <cell r="F88">
            <v>2002</v>
          </cell>
          <cell r="G88" t="str">
            <v>TU</v>
          </cell>
          <cell r="H88" t="str">
            <v>Trakindo</v>
          </cell>
          <cell r="I88" t="str">
            <v>LOWLAND</v>
          </cell>
          <cell r="J88" t="str">
            <v>SONY MOMOT</v>
          </cell>
          <cell r="K88" t="str">
            <v>SONY MOMOT</v>
          </cell>
          <cell r="L88" t="str">
            <v>TRANSPORT CREW</v>
          </cell>
          <cell r="M88" t="str">
            <v>HC &amp; SS</v>
          </cell>
          <cell r="N88" t="str">
            <v>WJMB1VNS00C96169</v>
          </cell>
          <cell r="O88">
            <v>578438</v>
          </cell>
          <cell r="P88" t="str">
            <v>NO</v>
          </cell>
          <cell r="Q88" t="str">
            <v>NO</v>
          </cell>
          <cell r="R88" t="str">
            <v>NO</v>
          </cell>
          <cell r="S88" t="str">
            <v>N/A</v>
          </cell>
          <cell r="T88">
            <v>42483</v>
          </cell>
          <cell r="U88" t="str">
            <v>7000003604/10C0299JB</v>
          </cell>
        </row>
        <row r="89">
          <cell r="B89" t="str">
            <v>DS 8042 ME</v>
          </cell>
          <cell r="C89" t="str">
            <v>FORD RANGER SINGLE CABIN PICK UP 2.2</v>
          </cell>
          <cell r="D89" t="str">
            <v>01-9525</v>
          </cell>
          <cell r="E89"/>
          <cell r="F89">
            <v>2014</v>
          </cell>
          <cell r="G89" t="str">
            <v>TU</v>
          </cell>
          <cell r="H89" t="str">
            <v>Trakindo</v>
          </cell>
          <cell r="I89" t="str">
            <v>HIGHLAND</v>
          </cell>
          <cell r="J89" t="str">
            <v>PRANS SONY PATTIUNG</v>
          </cell>
          <cell r="K89" t="str">
            <v>PRANS SONY PATTIUNG</v>
          </cell>
          <cell r="L89" t="str">
            <v>PRANS SONY PATTIUNG</v>
          </cell>
          <cell r="M89" t="str">
            <v>UNDERGROUND PRODUCT SUPPORT</v>
          </cell>
          <cell r="N89" t="str">
            <v>P4AT1219891</v>
          </cell>
          <cell r="O89" t="str">
            <v>MNDBMF20EW320954</v>
          </cell>
          <cell r="P89" t="str">
            <v>N/A</v>
          </cell>
          <cell r="Q89" t="str">
            <v>NO</v>
          </cell>
          <cell r="R89" t="str">
            <v>NO</v>
          </cell>
          <cell r="S89">
            <v>42808</v>
          </cell>
          <cell r="T89">
            <v>43903</v>
          </cell>
          <cell r="U89" t="str">
            <v>7000003604/10C6060HZ</v>
          </cell>
        </row>
        <row r="90">
          <cell r="B90" t="str">
            <v>DS 8043 ME</v>
          </cell>
          <cell r="C90" t="str">
            <v>FORD RANGER DOBLE CABIN XLT (PICK UP) 3.2</v>
          </cell>
          <cell r="D90" t="str">
            <v>01-9519</v>
          </cell>
          <cell r="E90"/>
          <cell r="F90">
            <v>2014</v>
          </cell>
          <cell r="G90" t="str">
            <v>TU</v>
          </cell>
          <cell r="H90" t="str">
            <v>Trakindo</v>
          </cell>
          <cell r="I90" t="str">
            <v>HIGHLAND</v>
          </cell>
          <cell r="J90" t="str">
            <v>PHILIPUS AMOS DAUD</v>
          </cell>
          <cell r="K90" t="str">
            <v>PHILIPUS AMOS DAUD</v>
          </cell>
          <cell r="L90" t="str">
            <v>PHILIPUS AMOS DAUD</v>
          </cell>
          <cell r="M90" t="str">
            <v>UNDERGROUND PRODUCT SUPPORT</v>
          </cell>
          <cell r="N90" t="str">
            <v>P5AT1134995</v>
          </cell>
          <cell r="O90" t="str">
            <v>MNBLMFF50EW320650</v>
          </cell>
          <cell r="P90" t="str">
            <v>N/A</v>
          </cell>
          <cell r="Q90" t="str">
            <v>NO</v>
          </cell>
          <cell r="R90" t="str">
            <v>NO</v>
          </cell>
          <cell r="S90">
            <v>42808</v>
          </cell>
          <cell r="T90">
            <v>43903</v>
          </cell>
          <cell r="U90" t="str">
            <v>7000003604/10C6060HZ</v>
          </cell>
        </row>
        <row r="91">
          <cell r="B91" t="str">
            <v>DS 8044 ME</v>
          </cell>
          <cell r="C91" t="str">
            <v>FORD RANGER DOBLE CABIN XLT (PICK UP) 3.2</v>
          </cell>
          <cell r="D91" t="str">
            <v>01-9526</v>
          </cell>
          <cell r="E91"/>
          <cell r="F91">
            <v>2014</v>
          </cell>
          <cell r="G91" t="str">
            <v>TU</v>
          </cell>
          <cell r="H91" t="str">
            <v>Trakindo</v>
          </cell>
          <cell r="I91" t="str">
            <v>HIGHLAND</v>
          </cell>
          <cell r="J91" t="str">
            <v>RICHARD OSBORNE</v>
          </cell>
          <cell r="K91" t="str">
            <v>RICHARD OSBORNE</v>
          </cell>
          <cell r="L91" t="str">
            <v>RICHARD OSBORNE</v>
          </cell>
          <cell r="M91" t="str">
            <v>UNDERGROUND PRODUCT SUPPORT</v>
          </cell>
          <cell r="N91" t="str">
            <v>P5AT1122477</v>
          </cell>
          <cell r="O91" t="str">
            <v>MNBLMFF50EW301253</v>
          </cell>
          <cell r="P91" t="str">
            <v>N/A</v>
          </cell>
          <cell r="Q91" t="str">
            <v>NO</v>
          </cell>
          <cell r="R91" t="str">
            <v>NO</v>
          </cell>
          <cell r="S91">
            <v>42808</v>
          </cell>
          <cell r="T91">
            <v>43903</v>
          </cell>
          <cell r="U91" t="str">
            <v>7000003604/10C6060HZ</v>
          </cell>
        </row>
        <row r="92">
          <cell r="B92" t="str">
            <v>DS 8061 ME</v>
          </cell>
          <cell r="C92" t="str">
            <v>FORD RANGER DOBLE CABIN XLT (PICK UP) 3.2</v>
          </cell>
          <cell r="D92" t="str">
            <v>01-9520</v>
          </cell>
          <cell r="E92"/>
          <cell r="F92">
            <v>2014</v>
          </cell>
          <cell r="G92" t="str">
            <v>TU</v>
          </cell>
          <cell r="H92" t="str">
            <v>Trakindo</v>
          </cell>
          <cell r="I92" t="str">
            <v>HIGHLAND</v>
          </cell>
          <cell r="J92" t="str">
            <v>ANDREW SCOTT BOYD</v>
          </cell>
          <cell r="K92" t="str">
            <v>ANDREW SCOTT BOYD</v>
          </cell>
          <cell r="L92" t="str">
            <v>ANDREW SCOTT BOYD</v>
          </cell>
          <cell r="M92" t="str">
            <v>UNDERGROUND PRODUCT SUPPORT</v>
          </cell>
          <cell r="N92" t="str">
            <v>P5AT1127582</v>
          </cell>
          <cell r="O92" t="str">
            <v>MNBLMFF50EW309285</v>
          </cell>
          <cell r="P92" t="str">
            <v>N/A</v>
          </cell>
          <cell r="Q92" t="str">
            <v>NO</v>
          </cell>
          <cell r="R92" t="str">
            <v>NO</v>
          </cell>
          <cell r="S92">
            <v>42840</v>
          </cell>
          <cell r="T92">
            <v>43936</v>
          </cell>
          <cell r="U92" t="str">
            <v>7000003604/10C6060HZ</v>
          </cell>
        </row>
        <row r="93">
          <cell r="B93" t="str">
            <v>DS 1821 MH</v>
          </cell>
          <cell r="C93" t="str">
            <v>TOYOTA LAND CRUISER 70 4.5 TROOP CARRIER (4 X 4) MT</v>
          </cell>
          <cell r="D93" t="str">
            <v>01-9527</v>
          </cell>
          <cell r="E93"/>
          <cell r="F93">
            <v>2014</v>
          </cell>
          <cell r="G93" t="str">
            <v>TU</v>
          </cell>
          <cell r="H93" t="str">
            <v>Trakindo</v>
          </cell>
          <cell r="I93" t="str">
            <v>HIGHLAND</v>
          </cell>
          <cell r="J93" t="str">
            <v>WENDI KURNIAWAN</v>
          </cell>
          <cell r="K93" t="str">
            <v>WENDI KURNIAWAN</v>
          </cell>
          <cell r="L93" t="str">
            <v>WENDI KURNIAWAN</v>
          </cell>
          <cell r="M93" t="str">
            <v>UNDERGROUND PRODUCT SUPPORT</v>
          </cell>
          <cell r="N93" t="str">
            <v>1VD-0276880</v>
          </cell>
          <cell r="O93" t="str">
            <v>JTERV71J100006930</v>
          </cell>
          <cell r="P93" t="str">
            <v>N/A</v>
          </cell>
          <cell r="Q93" t="str">
            <v>NO</v>
          </cell>
          <cell r="R93" t="str">
            <v>NO</v>
          </cell>
          <cell r="S93">
            <v>42986</v>
          </cell>
          <cell r="T93">
            <v>44081</v>
          </cell>
          <cell r="U93" t="str">
            <v>7000003604/10C6060HZ</v>
          </cell>
        </row>
        <row r="94">
          <cell r="B94" t="str">
            <v>DS 1822 MH</v>
          </cell>
          <cell r="C94" t="str">
            <v>TOYOTA LAND CRUISER 70 4.5 TROOP CARRIER (4 X 4) MT</v>
          </cell>
          <cell r="D94" t="str">
            <v>01-9529</v>
          </cell>
          <cell r="E94"/>
          <cell r="F94">
            <v>2014</v>
          </cell>
          <cell r="G94" t="str">
            <v>TU</v>
          </cell>
          <cell r="H94" t="str">
            <v>Trakindo</v>
          </cell>
          <cell r="I94" t="str">
            <v>HIGHLAND</v>
          </cell>
          <cell r="J94" t="str">
            <v>AGUSTINUS HENDRATAMA</v>
          </cell>
          <cell r="K94" t="str">
            <v>AGUSTINUS HENDRATAMA</v>
          </cell>
          <cell r="L94" t="str">
            <v>AGUSTINUS HENDRATAMA</v>
          </cell>
          <cell r="M94" t="str">
            <v>UNDERGROUND PRODUCT SUPPORT</v>
          </cell>
          <cell r="N94" t="str">
            <v>1VD-0276808</v>
          </cell>
          <cell r="O94" t="str">
            <v>JTERV71J500006929</v>
          </cell>
          <cell r="P94" t="str">
            <v>N/A</v>
          </cell>
          <cell r="Q94" t="str">
            <v>NO</v>
          </cell>
          <cell r="R94" t="str">
            <v>NO</v>
          </cell>
          <cell r="S94">
            <v>42986</v>
          </cell>
          <cell r="T94">
            <v>44081</v>
          </cell>
          <cell r="U94" t="str">
            <v>7000003604/10C6060HZ</v>
          </cell>
        </row>
        <row r="95">
          <cell r="B95" t="str">
            <v>DS 1823 MH</v>
          </cell>
          <cell r="C95" t="str">
            <v>TOYOTA LAND CRUISER 70 4.5 TROOP CARRIER (4 X 4) MT</v>
          </cell>
          <cell r="D95" t="str">
            <v>01-9530</v>
          </cell>
          <cell r="E95"/>
          <cell r="F95">
            <v>2014</v>
          </cell>
          <cell r="G95" t="str">
            <v>TU</v>
          </cell>
          <cell r="H95" t="str">
            <v>Trakindo</v>
          </cell>
          <cell r="I95" t="str">
            <v>HIGHLAND</v>
          </cell>
          <cell r="J95" t="str">
            <v>MANAGEMENT</v>
          </cell>
          <cell r="K95" t="str">
            <v>MANAGEMENT</v>
          </cell>
          <cell r="L95" t="str">
            <v>TRANSPORT CREW</v>
          </cell>
          <cell r="M95" t="str">
            <v>UNDERGROUND PRODUCT SUPPORT</v>
          </cell>
          <cell r="N95" t="str">
            <v>1VD-0281098</v>
          </cell>
          <cell r="O95" t="str">
            <v>JTERV71J600006938</v>
          </cell>
          <cell r="P95" t="str">
            <v>N/A</v>
          </cell>
          <cell r="Q95" t="str">
            <v>NO</v>
          </cell>
          <cell r="R95" t="str">
            <v>NO</v>
          </cell>
          <cell r="S95">
            <v>42986</v>
          </cell>
          <cell r="T95">
            <v>44081</v>
          </cell>
          <cell r="U95" t="str">
            <v>7000003604/10C6060HZ</v>
          </cell>
        </row>
        <row r="96">
          <cell r="B96" t="str">
            <v>IV-001</v>
          </cell>
          <cell r="C96" t="str">
            <v>BUS IVECO TRUCK</v>
          </cell>
          <cell r="D96" t="str">
            <v>IV-001</v>
          </cell>
          <cell r="E96" t="str">
            <v>IV-001</v>
          </cell>
          <cell r="F96"/>
          <cell r="G96"/>
          <cell r="H96"/>
          <cell r="I96" t="str">
            <v>LOWLAND</v>
          </cell>
          <cell r="J96" t="str">
            <v>ANTON SUGIYARTO</v>
          </cell>
          <cell r="K96" t="str">
            <v>ANTON SUGIYARTO</v>
          </cell>
          <cell r="L96" t="str">
            <v>TRANSPORT CREW</v>
          </cell>
          <cell r="M96" t="str">
            <v>POD LOBU</v>
          </cell>
          <cell r="N96"/>
          <cell r="O96"/>
          <cell r="P96">
            <v>50488</v>
          </cell>
          <cell r="Q96" t="str">
            <v>NO</v>
          </cell>
          <cell r="R96">
            <v>42673</v>
          </cell>
          <cell r="S96" t="str">
            <v>NO</v>
          </cell>
          <cell r="T96" t="str">
            <v>NO</v>
          </cell>
          <cell r="U96" t="str">
            <v>7000003604/10C0299JB</v>
          </cell>
        </row>
        <row r="97">
          <cell r="B97" t="str">
            <v>DS 1591 MI</v>
          </cell>
          <cell r="C97" t="str">
            <v>TOYOTA LAND CRUISER 70 4.5 TROOP CARRIER (4 X 4) MT</v>
          </cell>
          <cell r="D97" t="str">
            <v>01-9540</v>
          </cell>
          <cell r="E97"/>
          <cell r="F97">
            <v>2015</v>
          </cell>
          <cell r="G97" t="str">
            <v>TU</v>
          </cell>
          <cell r="H97" t="str">
            <v>Trakindo</v>
          </cell>
          <cell r="I97" t="str">
            <v>HIGHLAND</v>
          </cell>
          <cell r="J97" t="str">
            <v>DUDUNG FIRMAN</v>
          </cell>
          <cell r="K97" t="str">
            <v>DUDUNG FIRMAN</v>
          </cell>
          <cell r="L97"/>
          <cell r="M97"/>
          <cell r="N97" t="str">
            <v>1VD-0301465</v>
          </cell>
          <cell r="O97" t="str">
            <v>JTERV71J100007222</v>
          </cell>
          <cell r="P97"/>
          <cell r="Q97" t="str">
            <v>NO</v>
          </cell>
          <cell r="R97" t="str">
            <v>NO</v>
          </cell>
          <cell r="S97">
            <v>42805</v>
          </cell>
          <cell r="T97">
            <v>44266</v>
          </cell>
          <cell r="U97"/>
        </row>
        <row r="98">
          <cell r="B98" t="str">
            <v>DS 8174 MC</v>
          </cell>
          <cell r="C98" t="str">
            <v>FORD RANGER DOBLE CABIN XLT (PICK UP) 2.2</v>
          </cell>
          <cell r="D98" t="str">
            <v>01-9542</v>
          </cell>
          <cell r="E98" t="str">
            <v>TU-79</v>
          </cell>
          <cell r="F98">
            <v>2015</v>
          </cell>
          <cell r="G98" t="str">
            <v>TU</v>
          </cell>
          <cell r="H98" t="str">
            <v>Trakindo</v>
          </cell>
          <cell r="I98" t="str">
            <v>LOWLAND</v>
          </cell>
          <cell r="J98" t="str">
            <v>SONY MOMOT</v>
          </cell>
          <cell r="K98" t="str">
            <v>SONY MOMOT</v>
          </cell>
          <cell r="L98" t="str">
            <v>TRANSPORT CREW</v>
          </cell>
          <cell r="M98" t="str">
            <v>HC &amp; SS</v>
          </cell>
          <cell r="N98" t="str">
            <v>P4AT2139688</v>
          </cell>
          <cell r="O98" t="str">
            <v>MNBLMFF80FW52438</v>
          </cell>
          <cell r="P98"/>
          <cell r="Q98">
            <v>42709</v>
          </cell>
          <cell r="R98" t="str">
            <v>NO</v>
          </cell>
          <cell r="S98">
            <v>42810</v>
          </cell>
          <cell r="T98">
            <v>44276</v>
          </cell>
          <cell r="U98" t="str">
            <v>7000003604/10C0299JB</v>
          </cell>
        </row>
        <row r="99">
          <cell r="B99" t="str">
            <v>DS 8192 ME</v>
          </cell>
          <cell r="C99" t="str">
            <v>FORD RANGER DOBLE CABIN XLT (PICK UP) 3.2</v>
          </cell>
          <cell r="D99" t="str">
            <v>01-9547</v>
          </cell>
          <cell r="E99" t="str">
            <v>TU-80</v>
          </cell>
          <cell r="F99">
            <v>2015</v>
          </cell>
          <cell r="G99" t="str">
            <v>TU</v>
          </cell>
          <cell r="H99" t="str">
            <v>Trakindo</v>
          </cell>
          <cell r="I99" t="str">
            <v>LOWLAND</v>
          </cell>
          <cell r="J99" t="str">
            <v>MICHAEL THOMAS ARMSTRONG</v>
          </cell>
          <cell r="K99" t="str">
            <v>MICHAEL THOMAS ARMSTRONG</v>
          </cell>
          <cell r="L99" t="str">
            <v>FIELD SERVICE CREW</v>
          </cell>
          <cell r="M99"/>
          <cell r="N99" t="str">
            <v>P5AT2149472</v>
          </cell>
          <cell r="O99" t="str">
            <v>MNBLMFF50FW529906</v>
          </cell>
          <cell r="P99"/>
          <cell r="Q99"/>
          <cell r="R99"/>
          <cell r="S99">
            <v>42910</v>
          </cell>
          <cell r="T99">
            <v>44370</v>
          </cell>
          <cell r="U99"/>
        </row>
        <row r="100">
          <cell r="B100" t="str">
            <v>DS 8193 ME</v>
          </cell>
          <cell r="C100" t="str">
            <v>FORD RANGER DOBLE CABIN XLT (PICK UP) 3.2</v>
          </cell>
          <cell r="D100" t="str">
            <v>01-9548</v>
          </cell>
          <cell r="E100" t="str">
            <v>TU-81</v>
          </cell>
          <cell r="F100">
            <v>2015</v>
          </cell>
          <cell r="G100" t="str">
            <v>TU</v>
          </cell>
          <cell r="H100" t="str">
            <v>Trakindo</v>
          </cell>
          <cell r="I100" t="str">
            <v>LOWLAND</v>
          </cell>
          <cell r="J100" t="str">
            <v>MICHAEL THOMAS ARMSTRONG</v>
          </cell>
          <cell r="K100" t="str">
            <v>MICHAEL THOMAS ARMSTRONG</v>
          </cell>
          <cell r="L100" t="str">
            <v>FIELD SERVICE CREW</v>
          </cell>
          <cell r="M100"/>
          <cell r="N100" t="str">
            <v>P5AT2148457</v>
          </cell>
          <cell r="O100" t="str">
            <v>MNBLMFF50FW529904</v>
          </cell>
          <cell r="P100"/>
          <cell r="Q100"/>
          <cell r="R100"/>
          <cell r="S100">
            <v>42910</v>
          </cell>
          <cell r="T100">
            <v>44370</v>
          </cell>
          <cell r="U100"/>
        </row>
        <row r="101">
          <cell r="B101" t="str">
            <v>DS 8194 ME</v>
          </cell>
          <cell r="C101" t="str">
            <v>FORD RANGER DOBLE CABIN XLT (PICK UP) 3.2</v>
          </cell>
          <cell r="D101" t="str">
            <v>01-9549</v>
          </cell>
          <cell r="E101" t="str">
            <v>TU-82</v>
          </cell>
          <cell r="F101">
            <v>2015</v>
          </cell>
          <cell r="G101" t="str">
            <v>TU</v>
          </cell>
          <cell r="H101" t="str">
            <v>Trakindo</v>
          </cell>
          <cell r="I101" t="str">
            <v>LOWLAND</v>
          </cell>
          <cell r="J101" t="str">
            <v>MICHAEL THOMAS ARMSTRONG</v>
          </cell>
          <cell r="K101" t="str">
            <v>MICHAEL THOMAS ARMSTRONG</v>
          </cell>
          <cell r="L101" t="str">
            <v>FIELD SERVICE CREW</v>
          </cell>
          <cell r="M101"/>
          <cell r="N101" t="str">
            <v>P5AT2149310</v>
          </cell>
          <cell r="O101" t="str">
            <v>MNBLMFF50FW529909</v>
          </cell>
          <cell r="P101"/>
          <cell r="Q101"/>
          <cell r="R101"/>
          <cell r="S101">
            <v>42910</v>
          </cell>
          <cell r="T101">
            <v>44370</v>
          </cell>
          <cell r="U101"/>
        </row>
        <row r="102">
          <cell r="B102" t="str">
            <v>DS 1698 MI</v>
          </cell>
          <cell r="C102" t="str">
            <v>TOYOTA LAND CRUISER 70 4.5 TROOP CARRIER (4 X 4) MT</v>
          </cell>
          <cell r="D102" t="str">
            <v>01-9554</v>
          </cell>
          <cell r="E102"/>
          <cell r="F102">
            <v>2015</v>
          </cell>
          <cell r="G102" t="str">
            <v>TU</v>
          </cell>
          <cell r="H102" t="str">
            <v>Trakindo</v>
          </cell>
          <cell r="I102" t="str">
            <v>HIGHLAND</v>
          </cell>
          <cell r="J102" t="str">
            <v>WENDI KURNIAWAN</v>
          </cell>
          <cell r="K102" t="str">
            <v>WENDI KURNIAWAN</v>
          </cell>
          <cell r="L102" t="str">
            <v>WENDI KURNIAWAN</v>
          </cell>
          <cell r="M102" t="str">
            <v>UNDERGROUND PRODUCT SUPPORT</v>
          </cell>
          <cell r="N102" t="str">
            <v>1VD-0313109</v>
          </cell>
          <cell r="O102" t="str">
            <v>JTERV71J300007240</v>
          </cell>
          <cell r="P102"/>
          <cell r="Q102"/>
          <cell r="R102"/>
          <cell r="S102">
            <v>42879</v>
          </cell>
          <cell r="T102">
            <v>44339</v>
          </cell>
          <cell r="U102"/>
        </row>
        <row r="103">
          <cell r="B103" t="str">
            <v>DS 1699 MI</v>
          </cell>
          <cell r="C103" t="str">
            <v>TOYOTA LAND CRUISER 70 4.5 TROOP CARRIER (4 X 4) MT</v>
          </cell>
          <cell r="D103" t="str">
            <v>01-9555</v>
          </cell>
          <cell r="E103"/>
          <cell r="F103">
            <v>2015</v>
          </cell>
          <cell r="G103" t="str">
            <v>TU</v>
          </cell>
          <cell r="H103" t="str">
            <v>Trakindo</v>
          </cell>
          <cell r="I103" t="str">
            <v>HIGHLAND</v>
          </cell>
          <cell r="J103" t="str">
            <v>SANGAJI MONOARFA</v>
          </cell>
          <cell r="K103" t="str">
            <v>SANGAJI MONOARFA</v>
          </cell>
          <cell r="L103" t="str">
            <v>TRANSPORT CREW</v>
          </cell>
          <cell r="M103" t="str">
            <v>HC &amp; SS</v>
          </cell>
          <cell r="N103" t="str">
            <v>1VD-0312962</v>
          </cell>
          <cell r="O103" t="str">
            <v>JTERV71J500007238</v>
          </cell>
          <cell r="P103"/>
          <cell r="Q103"/>
          <cell r="R103"/>
          <cell r="S103">
            <v>42879</v>
          </cell>
          <cell r="T103">
            <v>44339</v>
          </cell>
          <cell r="U103"/>
        </row>
        <row r="104">
          <cell r="B104" t="str">
            <v>DS 1700 MI</v>
          </cell>
          <cell r="C104" t="str">
            <v>TOYOTA LAND CRUISER 70 4.5 TROOP CARRIER (4 X 4) MT</v>
          </cell>
          <cell r="D104" t="str">
            <v>01-9556</v>
          </cell>
          <cell r="E104"/>
          <cell r="F104">
            <v>2015</v>
          </cell>
          <cell r="G104" t="str">
            <v>TU</v>
          </cell>
          <cell r="H104" t="str">
            <v>Trakindo</v>
          </cell>
          <cell r="I104" t="str">
            <v>HIGHLAND</v>
          </cell>
          <cell r="J104" t="str">
            <v>MICHAEL THOMAS ARMSTRONG</v>
          </cell>
          <cell r="K104" t="str">
            <v>MICHAEL THOMAS ARMSTRONG</v>
          </cell>
          <cell r="L104" t="str">
            <v>MRC FIELD SERVICE (ARMORED)</v>
          </cell>
          <cell r="M104" t="str">
            <v>CUSTOMER SERVICE &amp; RENTAL OPERATION</v>
          </cell>
          <cell r="N104" t="str">
            <v>1VD-0313343</v>
          </cell>
          <cell r="O104" t="str">
            <v>JTERV71J700007242</v>
          </cell>
          <cell r="P104"/>
          <cell r="Q104"/>
          <cell r="R104"/>
          <cell r="S104">
            <v>42879</v>
          </cell>
          <cell r="T104">
            <v>44339</v>
          </cell>
          <cell r="U104"/>
        </row>
        <row r="105">
          <cell r="B105" t="str">
            <v>DS 1701 MI</v>
          </cell>
          <cell r="C105" t="str">
            <v>TOYOTA LAND CRUISER 70 4.5 TROOP CARRIER (4 X 4) MT</v>
          </cell>
          <cell r="D105" t="str">
            <v>01-9557</v>
          </cell>
          <cell r="E105"/>
          <cell r="F105">
            <v>2015</v>
          </cell>
          <cell r="G105" t="str">
            <v>TU</v>
          </cell>
          <cell r="H105" t="str">
            <v>Trakindo</v>
          </cell>
          <cell r="I105" t="str">
            <v>HIGHLAND</v>
          </cell>
          <cell r="J105" t="str">
            <v>EKA MARPAUNG</v>
          </cell>
          <cell r="K105" t="str">
            <v>EKA MARPAUNG</v>
          </cell>
          <cell r="L105" t="str">
            <v>EKA MARPAUNG</v>
          </cell>
          <cell r="M105" t="str">
            <v>CUSTOMER SERVICE &amp; RENTAL OPERATION</v>
          </cell>
          <cell r="N105" t="str">
            <v>1VD-0312983</v>
          </cell>
          <cell r="O105" t="str">
            <v>JTERV71J700007239</v>
          </cell>
          <cell r="P105"/>
          <cell r="Q105"/>
          <cell r="R105"/>
          <cell r="S105">
            <v>42879</v>
          </cell>
          <cell r="T105">
            <v>44339</v>
          </cell>
          <cell r="U105"/>
        </row>
        <row r="106">
          <cell r="B106" t="str">
            <v>DS 1702 MI</v>
          </cell>
          <cell r="C106" t="str">
            <v>TOYOTA LAND CRUISER 70 4.5 TROOP CARRIER (4 X 4) MT</v>
          </cell>
          <cell r="D106" t="str">
            <v>01-9558</v>
          </cell>
          <cell r="E106"/>
          <cell r="F106">
            <v>2015</v>
          </cell>
          <cell r="G106" t="str">
            <v>TU</v>
          </cell>
          <cell r="H106" t="str">
            <v>Trakindo</v>
          </cell>
          <cell r="I106" t="str">
            <v>HIGHLAND</v>
          </cell>
          <cell r="J106" t="str">
            <v>ADVENTUS SIAGIAN</v>
          </cell>
          <cell r="K106" t="str">
            <v>ADVENTUS SIAGIAN</v>
          </cell>
          <cell r="L106" t="str">
            <v>ADVENTUS SIAGIAN</v>
          </cell>
          <cell r="M106" t="str">
            <v>SAFETY</v>
          </cell>
          <cell r="N106" t="str">
            <v>1VD-0313071</v>
          </cell>
          <cell r="O106" t="str">
            <v>JTERV71J500007241</v>
          </cell>
          <cell r="P106"/>
          <cell r="Q106"/>
          <cell r="R106"/>
          <cell r="S106">
            <v>42879</v>
          </cell>
          <cell r="T106">
            <v>44339</v>
          </cell>
          <cell r="U106"/>
        </row>
        <row r="107">
          <cell r="B107" t="str">
            <v>DS 8183 ME</v>
          </cell>
          <cell r="C107" t="str">
            <v>TOYOTA LAND CRUISER 70 4.5 C/C (4 X 4) MT / PICK UP</v>
          </cell>
          <cell r="D107" t="str">
            <v>01-9550</v>
          </cell>
          <cell r="E107"/>
          <cell r="F107">
            <v>2015</v>
          </cell>
          <cell r="G107" t="str">
            <v>TU</v>
          </cell>
          <cell r="H107" t="str">
            <v>Trakindo</v>
          </cell>
          <cell r="I107" t="str">
            <v>HIGHLAND</v>
          </cell>
          <cell r="J107" t="str">
            <v>AGOES SOEPRIJANTO</v>
          </cell>
          <cell r="K107" t="str">
            <v>AGOES SOEPRIJANTO</v>
          </cell>
          <cell r="L107"/>
          <cell r="M107" t="str">
            <v>SOHSE</v>
          </cell>
          <cell r="N107" t="str">
            <v>1VD-0312825</v>
          </cell>
          <cell r="O107" t="str">
            <v>JTERV71J000035972</v>
          </cell>
          <cell r="P107"/>
          <cell r="Q107"/>
          <cell r="R107"/>
          <cell r="S107">
            <v>42879</v>
          </cell>
          <cell r="T107">
            <v>44339</v>
          </cell>
          <cell r="U107"/>
        </row>
        <row r="108">
          <cell r="B108" t="str">
            <v>DS 8184 ME</v>
          </cell>
          <cell r="C108" t="str">
            <v>TOYOTA LAND CRUISER 70 4.5 C/C (4 X 4) MT / PICK UP</v>
          </cell>
          <cell r="D108" t="str">
            <v>01-9551</v>
          </cell>
          <cell r="E108"/>
          <cell r="F108">
            <v>2015</v>
          </cell>
          <cell r="G108" t="str">
            <v>TU</v>
          </cell>
          <cell r="H108" t="str">
            <v>Trakindo</v>
          </cell>
          <cell r="I108" t="str">
            <v>HIGHLAND</v>
          </cell>
          <cell r="J108" t="str">
            <v>RONNY KUMENDONG</v>
          </cell>
          <cell r="K108" t="str">
            <v>RONNY KUMENDONG</v>
          </cell>
          <cell r="L108"/>
          <cell r="M108" t="str">
            <v>EQUIPMENT MANAGEMENT</v>
          </cell>
          <cell r="N108" t="str">
            <v>1VD-0312730</v>
          </cell>
          <cell r="O108" t="str">
            <v>JTELV71J80700542</v>
          </cell>
          <cell r="P108"/>
          <cell r="Q108"/>
          <cell r="R108"/>
          <cell r="S108">
            <v>42879</v>
          </cell>
          <cell r="T108">
            <v>44339</v>
          </cell>
          <cell r="U108"/>
        </row>
        <row r="109">
          <cell r="B109" t="str">
            <v>DS 8185 ME</v>
          </cell>
          <cell r="C109" t="str">
            <v>TOYOTA LAND CRUISER 70 4.5 C/C (4 X 4) MT / PICK UP</v>
          </cell>
          <cell r="D109" t="str">
            <v>01-9552</v>
          </cell>
          <cell r="E109"/>
          <cell r="F109">
            <v>2015</v>
          </cell>
          <cell r="G109" t="str">
            <v>TU</v>
          </cell>
          <cell r="H109" t="str">
            <v>Trakindo</v>
          </cell>
          <cell r="I109" t="str">
            <v>HIGHLAND</v>
          </cell>
          <cell r="J109" t="str">
            <v>DUDUNG FIRMAN</v>
          </cell>
          <cell r="K109" t="str">
            <v>DUDUNG FIRMAN</v>
          </cell>
          <cell r="L109" t="str">
            <v>JUNAEDY REKEN</v>
          </cell>
          <cell r="M109" t="str">
            <v>SOHT</v>
          </cell>
          <cell r="N109" t="str">
            <v>1VD-0312647</v>
          </cell>
          <cell r="O109" t="str">
            <v>JTELV71J407005137</v>
          </cell>
          <cell r="P109"/>
          <cell r="Q109"/>
          <cell r="R109"/>
          <cell r="S109">
            <v>42879</v>
          </cell>
          <cell r="T109">
            <v>44339</v>
          </cell>
          <cell r="U109"/>
        </row>
        <row r="110">
          <cell r="B110" t="str">
            <v>DS 8186 ME</v>
          </cell>
          <cell r="C110" t="str">
            <v>TOYOTA LAND CRUISER 70 4.5 C/C (4 X 4) MT / PICK UP</v>
          </cell>
          <cell r="D110" t="str">
            <v>01-9553</v>
          </cell>
          <cell r="E110"/>
          <cell r="F110">
            <v>2015</v>
          </cell>
          <cell r="G110" t="str">
            <v>TU</v>
          </cell>
          <cell r="H110" t="str">
            <v>Trakindo</v>
          </cell>
          <cell r="I110" t="str">
            <v>HIGHLAND</v>
          </cell>
          <cell r="J110" t="str">
            <v>AGOES SOEPRIJANTO</v>
          </cell>
          <cell r="K110" t="str">
            <v>AGOES SOEPRIJANTO</v>
          </cell>
          <cell r="L110" t="str">
            <v>MUHTAR</v>
          </cell>
          <cell r="M110" t="str">
            <v>SOHSE</v>
          </cell>
          <cell r="N110" t="str">
            <v>1VD-0311238</v>
          </cell>
          <cell r="O110" t="str">
            <v>JTELV71J900035971</v>
          </cell>
          <cell r="P110"/>
          <cell r="Q110"/>
          <cell r="R110"/>
          <cell r="S110">
            <v>42879</v>
          </cell>
          <cell r="T110">
            <v>44339</v>
          </cell>
          <cell r="U110"/>
        </row>
        <row r="111">
          <cell r="B111" t="str">
            <v>DS 1737 MI</v>
          </cell>
          <cell r="C111" t="str">
            <v>TOYOTA KIJANG INNOVA 2.4 G M/T</v>
          </cell>
          <cell r="D111" t="str">
            <v>TU-56</v>
          </cell>
          <cell r="E111" t="str">
            <v>TU-56</v>
          </cell>
          <cell r="F111">
            <v>2016</v>
          </cell>
          <cell r="G111" t="str">
            <v>TU</v>
          </cell>
          <cell r="H111" t="str">
            <v>Trakindo</v>
          </cell>
          <cell r="I111" t="str">
            <v>LOWLAND</v>
          </cell>
          <cell r="J111" t="str">
            <v>MANAGEMENT</v>
          </cell>
          <cell r="K111" t="str">
            <v>MANAGEMENT</v>
          </cell>
          <cell r="L111" t="str">
            <v>TRANSPORT CREW</v>
          </cell>
          <cell r="M111" t="str">
            <v>MANAGEMENT</v>
          </cell>
          <cell r="N111" t="str">
            <v>2GD-C033275</v>
          </cell>
          <cell r="O111" t="str">
            <v>MHFJB8EM1G1004933</v>
          </cell>
          <cell r="P111"/>
          <cell r="Q111"/>
          <cell r="R111"/>
          <cell r="S111">
            <v>42913</v>
          </cell>
          <cell r="T111">
            <v>44373</v>
          </cell>
          <cell r="U111" t="str">
            <v>7000003604/10C5060HB</v>
          </cell>
        </row>
        <row r="112">
          <cell r="B112" t="str">
            <v>DS 1738 MI</v>
          </cell>
          <cell r="C112" t="str">
            <v>TOYOTA KIJANG INNOVA 2.4 G M/T</v>
          </cell>
          <cell r="D112" t="str">
            <v>TU-57</v>
          </cell>
          <cell r="E112" t="str">
            <v>TU-57</v>
          </cell>
          <cell r="F112">
            <v>2016</v>
          </cell>
          <cell r="G112" t="str">
            <v>TU</v>
          </cell>
          <cell r="H112" t="str">
            <v>Trakindo</v>
          </cell>
          <cell r="I112" t="str">
            <v>LOWLAND</v>
          </cell>
          <cell r="J112" t="str">
            <v>WENDI KURNIAWAN</v>
          </cell>
          <cell r="K112" t="str">
            <v>WENDI KURNIAWAN</v>
          </cell>
          <cell r="L112" t="str">
            <v>BRAM PASYA</v>
          </cell>
          <cell r="M112" t="str">
            <v>AREA SERVICE</v>
          </cell>
          <cell r="N112" t="str">
            <v>2GD-C037319</v>
          </cell>
          <cell r="O112" t="str">
            <v>MHFJB8EM2G1005167</v>
          </cell>
          <cell r="P112"/>
          <cell r="Q112"/>
          <cell r="R112"/>
          <cell r="S112">
            <v>42913</v>
          </cell>
          <cell r="T112">
            <v>44373</v>
          </cell>
          <cell r="U112" t="str">
            <v>7000003604/10C0260HG</v>
          </cell>
        </row>
        <row r="113">
          <cell r="B113" t="str">
            <v>PA 1773 MI</v>
          </cell>
          <cell r="C113" t="str">
            <v>TOYOTA LAND CRUISER 70 4.5 TROOP CARRIER (4 X 4) MT</v>
          </cell>
          <cell r="D113" t="str">
            <v>TU-83</v>
          </cell>
          <cell r="E113" t="str">
            <v>TU-83</v>
          </cell>
          <cell r="F113">
            <v>2016</v>
          </cell>
          <cell r="G113" t="str">
            <v>TU</v>
          </cell>
          <cell r="H113" t="str">
            <v>Trakindo</v>
          </cell>
          <cell r="I113" t="str">
            <v>LOWLAND</v>
          </cell>
          <cell r="J113" t="str">
            <v>MICHAEL THOMAS ARMSTRONG</v>
          </cell>
          <cell r="K113" t="str">
            <v>MICHAEL THOMAS ARMSTRONG</v>
          </cell>
          <cell r="L113"/>
          <cell r="M113" t="str">
            <v>MRC</v>
          </cell>
          <cell r="N113" t="str">
            <v>1VD-0322859</v>
          </cell>
          <cell r="O113" t="str">
            <v>JTERV71J700007273</v>
          </cell>
          <cell r="P113"/>
          <cell r="Q113"/>
          <cell r="R113"/>
          <cell r="S113">
            <v>42943</v>
          </cell>
          <cell r="T113">
            <v>44403</v>
          </cell>
          <cell r="U113" t="str">
            <v>7000003604/10C5060HB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il PTTU 15"/>
    </sheetNames>
    <sheetDataSet>
      <sheetData sheetId="0" refreshError="1">
        <row r="5">
          <cell r="B5" t="str">
            <v>DS 1501 MC</v>
          </cell>
          <cell r="C5" t="str">
            <v>01-9259</v>
          </cell>
          <cell r="D5" t="str">
            <v>2007</v>
          </cell>
          <cell r="E5" t="str">
            <v xml:space="preserve">MNBLS4D406W119380             </v>
          </cell>
          <cell r="F5" t="str">
            <v>FORD EVERSET 4X2</v>
          </cell>
          <cell r="G5" t="str">
            <v>FORD EVEREST</v>
          </cell>
          <cell r="H5" t="str">
            <v>BRAM PASYA</v>
          </cell>
          <cell r="I5" t="str">
            <v>AREA SERVICE</v>
          </cell>
          <cell r="J5" t="str">
            <v>7000003606/10C5060HG</v>
          </cell>
          <cell r="K5" t="str">
            <v>7000003604/10C5060HG</v>
          </cell>
        </row>
        <row r="6">
          <cell r="B6" t="str">
            <v>DS 1502 MC</v>
          </cell>
          <cell r="C6" t="str">
            <v>01-9260</v>
          </cell>
          <cell r="D6" t="str">
            <v>2007</v>
          </cell>
          <cell r="E6" t="str">
            <v xml:space="preserve">MNBLS4D406W119426             </v>
          </cell>
          <cell r="F6" t="str">
            <v>FORD EVERSET 4X2</v>
          </cell>
          <cell r="G6" t="str">
            <v>FORD EVEREST</v>
          </cell>
          <cell r="H6" t="str">
            <v>LINDERD YUSUF DUDDY</v>
          </cell>
          <cell r="I6" t="str">
            <v>FINANCE</v>
          </cell>
          <cell r="J6" t="str">
            <v>7000003606/10C0299KB</v>
          </cell>
          <cell r="K6" t="str">
            <v>7000003604/10C0299KB</v>
          </cell>
        </row>
        <row r="7">
          <cell r="B7" t="str">
            <v>DS 1820 MB</v>
          </cell>
          <cell r="C7" t="str">
            <v>01-9228F</v>
          </cell>
          <cell r="D7" t="str">
            <v>2007</v>
          </cell>
          <cell r="E7" t="str">
            <v xml:space="preserve">MNBLS4D406W117873             </v>
          </cell>
          <cell r="F7" t="str">
            <v>FORD EVEREST 4X4 2.5L</v>
          </cell>
          <cell r="G7" t="str">
            <v>FORD EVEREST</v>
          </cell>
          <cell r="H7" t="str">
            <v>BEKTI YUNANTO</v>
          </cell>
          <cell r="I7" t="str">
            <v>SHE</v>
          </cell>
          <cell r="J7" t="str">
            <v>7000003606/10C0299JS</v>
          </cell>
          <cell r="K7" t="str">
            <v>7000003604/10C0299JS</v>
          </cell>
        </row>
        <row r="8">
          <cell r="B8" t="str">
            <v>DS 1821 MB</v>
          </cell>
          <cell r="C8" t="str">
            <v>N/A</v>
          </cell>
          <cell r="D8" t="str">
            <v>2007</v>
          </cell>
          <cell r="E8" t="str">
            <v xml:space="preserve">MNBLS4D406W117892             </v>
          </cell>
          <cell r="F8" t="str">
            <v>FORD EVEREST 4X4 2.5L</v>
          </cell>
          <cell r="G8" t="str">
            <v>FORD EVEREST</v>
          </cell>
          <cell r="H8" t="str">
            <v>MANAGEMENT</v>
          </cell>
          <cell r="I8" t="str">
            <v>MANAGEMENT</v>
          </cell>
          <cell r="J8" t="str">
            <v>7000003606/10C0299JA</v>
          </cell>
          <cell r="K8" t="str">
            <v>7000003604/10C0299JA</v>
          </cell>
        </row>
        <row r="9">
          <cell r="B9" t="str">
            <v>DS 1585 MC</v>
          </cell>
          <cell r="C9" t="str">
            <v>01-9270</v>
          </cell>
          <cell r="D9" t="str">
            <v>2007</v>
          </cell>
          <cell r="E9" t="str">
            <v xml:space="preserve">MNBLS4D107W204071             </v>
          </cell>
          <cell r="F9" t="str">
            <v>FORD EVEREST 4X4 2.5L TDMT-XLT</v>
          </cell>
          <cell r="G9" t="str">
            <v>FORD EVEREST</v>
          </cell>
          <cell r="H9" t="str">
            <v>MANAGEMENT</v>
          </cell>
          <cell r="I9" t="str">
            <v>MANAGEMENT</v>
          </cell>
          <cell r="J9" t="str">
            <v>7000003606/10C0210FZ</v>
          </cell>
          <cell r="K9" t="str">
            <v>7000003604/10C0210FZ</v>
          </cell>
        </row>
        <row r="10">
          <cell r="B10" t="str">
            <v>DS 1529 MC</v>
          </cell>
          <cell r="C10" t="str">
            <v>01-9271</v>
          </cell>
          <cell r="D10" t="str">
            <v>2007</v>
          </cell>
          <cell r="E10" t="str">
            <v xml:space="preserve">MNBLS4D107W202453             </v>
          </cell>
          <cell r="F10" t="str">
            <v>FORD EVEREST 4X4 2.5L TDMT-XLT</v>
          </cell>
          <cell r="G10" t="str">
            <v>FORD EVEREST</v>
          </cell>
          <cell r="H10" t="str">
            <v>RENI MV AZHAR</v>
          </cell>
          <cell r="I10" t="str">
            <v>HC-SS</v>
          </cell>
          <cell r="J10" t="str">
            <v>7000003606/10C0299JB</v>
          </cell>
          <cell r="K10" t="str">
            <v>7000003604/10C0299JB</v>
          </cell>
        </row>
        <row r="11">
          <cell r="B11" t="str">
            <v>DS 1584 MC</v>
          </cell>
          <cell r="C11" t="str">
            <v>01-9272</v>
          </cell>
          <cell r="D11" t="str">
            <v>2007</v>
          </cell>
          <cell r="E11" t="str">
            <v xml:space="preserve">MNBLS4D107W204100             </v>
          </cell>
          <cell r="F11" t="str">
            <v>FORD EVEREST 4X4 2.5L TDMT-XLT</v>
          </cell>
          <cell r="G11" t="str">
            <v>FORD EVEREST</v>
          </cell>
          <cell r="H11" t="str">
            <v>MICHAEL THOMAS ARMSTRONG</v>
          </cell>
          <cell r="I11" t="str">
            <v>MRC</v>
          </cell>
          <cell r="J11" t="str">
            <v>7000003606/10C5060MR</v>
          </cell>
          <cell r="K11" t="str">
            <v>7000003604/10C5060MR</v>
          </cell>
        </row>
        <row r="12">
          <cell r="B12" t="str">
            <v>DS 1615 MC</v>
          </cell>
          <cell r="C12" t="str">
            <v>01-9278</v>
          </cell>
          <cell r="D12" t="str">
            <v>2007</v>
          </cell>
          <cell r="E12" t="str">
            <v xml:space="preserve">MNBLSAD107W204089             </v>
          </cell>
          <cell r="F12" t="str">
            <v>FORD EVEREST 4X4 XLT 3.0</v>
          </cell>
          <cell r="G12" t="str">
            <v>FORD EVEREST</v>
          </cell>
          <cell r="H12" t="str">
            <v>IVAN GULTOM</v>
          </cell>
          <cell r="I12" t="str">
            <v>CRC</v>
          </cell>
          <cell r="J12" t="str">
            <v>7000003606/10C5060CR</v>
          </cell>
          <cell r="K12" t="str">
            <v>7000003604/10C5060CR</v>
          </cell>
        </row>
        <row r="13">
          <cell r="B13" t="str">
            <v>DS 1758 MC</v>
          </cell>
          <cell r="C13" t="str">
            <v>01-9353</v>
          </cell>
          <cell r="D13" t="str">
            <v>2007</v>
          </cell>
          <cell r="E13" t="str">
            <v>MNBLS4D108W210715</v>
          </cell>
          <cell r="F13" t="str">
            <v>FORD EVEREST 4X4 2.5L TDMT-XLT</v>
          </cell>
          <cell r="G13" t="str">
            <v>FORD EVEREST</v>
          </cell>
          <cell r="H13" t="str">
            <v>DAVID PINONDANG</v>
          </cell>
          <cell r="I13" t="str">
            <v>POD</v>
          </cell>
          <cell r="J13" t="str">
            <v>7000003606/10C5030HY</v>
          </cell>
          <cell r="K13" t="str">
            <v>7000003604/10C5030HY</v>
          </cell>
        </row>
        <row r="14">
          <cell r="B14" t="str">
            <v>DS 8103 MB</v>
          </cell>
          <cell r="C14" t="str">
            <v>01-9268</v>
          </cell>
          <cell r="D14" t="str">
            <v>2007</v>
          </cell>
          <cell r="E14" t="str">
            <v xml:space="preserve">MNBUSFE907W681099             </v>
          </cell>
          <cell r="F14" t="str">
            <v>FORD RANGER DBL CABIN 4X4 XLT 3.0</v>
          </cell>
          <cell r="G14" t="str">
            <v>FORD RANGER DC</v>
          </cell>
          <cell r="H14" t="str">
            <v>ALFONSUS MANANGKOT</v>
          </cell>
          <cell r="I14" t="str">
            <v>CUSTOMER SERVICES</v>
          </cell>
          <cell r="J14" t="str">
            <v>7000003606/10C0210FZ</v>
          </cell>
          <cell r="K14" t="str">
            <v>7000003604/10C0210FZ</v>
          </cell>
        </row>
        <row r="15">
          <cell r="B15" t="str">
            <v>DS 8097 MB</v>
          </cell>
          <cell r="C15" t="str">
            <v>01-9269</v>
          </cell>
          <cell r="D15" t="str">
            <v>2007</v>
          </cell>
          <cell r="E15" t="str">
            <v xml:space="preserve">MNBUSFE907W675061             </v>
          </cell>
          <cell r="F15" t="str">
            <v>FORD RANGER DC 4X4 XLT 3.0</v>
          </cell>
          <cell r="G15" t="str">
            <v>FORD RANGER DC</v>
          </cell>
          <cell r="H15" t="str">
            <v>NORRY TANGKILISAN</v>
          </cell>
          <cell r="I15" t="str">
            <v>CUSTOMER SERVICES</v>
          </cell>
          <cell r="J15" t="str">
            <v>7000003606/10C0210FZ</v>
          </cell>
          <cell r="K15" t="str">
            <v>7000003604/10C0210FZ</v>
          </cell>
        </row>
        <row r="16">
          <cell r="B16" t="str">
            <v>DS 8104 MB</v>
          </cell>
          <cell r="C16" t="str">
            <v>01-9273</v>
          </cell>
          <cell r="D16" t="str">
            <v>2007</v>
          </cell>
          <cell r="E16" t="str">
            <v xml:space="preserve">MNBUSFE907W681601             </v>
          </cell>
          <cell r="F16" t="str">
            <v>FORD RANGER DBL CABIN 4X4 XLT 3.0</v>
          </cell>
          <cell r="G16" t="str">
            <v>FORD RANGER DC</v>
          </cell>
          <cell r="H16" t="str">
            <v>ANTON SUGIYARTO</v>
          </cell>
          <cell r="I16" t="str">
            <v>POD</v>
          </cell>
          <cell r="J16" t="str">
            <v>7000003606/10C5030HY</v>
          </cell>
          <cell r="K16" t="str">
            <v>7000003604/10C5030HY</v>
          </cell>
        </row>
        <row r="17">
          <cell r="B17" t="str">
            <v>DS 8111 MB</v>
          </cell>
          <cell r="C17" t="str">
            <v>01-9274</v>
          </cell>
          <cell r="D17" t="str">
            <v>2007</v>
          </cell>
          <cell r="E17" t="str">
            <v xml:space="preserve">MNBUSFE907W681188             </v>
          </cell>
          <cell r="F17" t="str">
            <v>FORD RANGER DBL CABIN 4X4 XLT 3.0</v>
          </cell>
          <cell r="G17" t="str">
            <v>FORD RANGER DC</v>
          </cell>
          <cell r="H17" t="str">
            <v>RENI MV AZHAR</v>
          </cell>
          <cell r="I17" t="str">
            <v>HC-SS</v>
          </cell>
          <cell r="J17" t="str">
            <v>7000003606/10C0299JB</v>
          </cell>
          <cell r="K17" t="str">
            <v>7000003604/10C0299JB</v>
          </cell>
        </row>
        <row r="18">
          <cell r="B18" t="str">
            <v>DS 8240 MB</v>
          </cell>
          <cell r="C18" t="str">
            <v>01-9351</v>
          </cell>
          <cell r="D18" t="str">
            <v>2008</v>
          </cell>
          <cell r="E18" t="str">
            <v>MNBUSFE908W741013</v>
          </cell>
          <cell r="F18" t="str">
            <v>FORD RANGER DC 4X4 XLT 3.0</v>
          </cell>
          <cell r="G18" t="str">
            <v>FORD RANGER DC</v>
          </cell>
          <cell r="H18" t="str">
            <v>SIGIT NUGROHO</v>
          </cell>
          <cell r="I18" t="str">
            <v>MRC</v>
          </cell>
          <cell r="J18" t="str">
            <v>7000003606/10C5060MR</v>
          </cell>
          <cell r="K18" t="str">
            <v>7000003604/10C5060MR</v>
          </cell>
        </row>
        <row r="19">
          <cell r="B19" t="str">
            <v>DS 8235 MB</v>
          </cell>
          <cell r="C19" t="str">
            <v>01-9352</v>
          </cell>
          <cell r="D19" t="str">
            <v>2008</v>
          </cell>
          <cell r="E19" t="str">
            <v>MNBUSFE908W734109</v>
          </cell>
          <cell r="F19" t="str">
            <v>FORD RANGER DC 4X4 XLT 3.0</v>
          </cell>
          <cell r="G19" t="str">
            <v>FORD RANGER DC</v>
          </cell>
          <cell r="H19" t="str">
            <v>EDY LAYUK</v>
          </cell>
          <cell r="I19" t="str">
            <v>FMD</v>
          </cell>
          <cell r="J19" t="str">
            <v>7000003606/10C5099HV</v>
          </cell>
          <cell r="K19" t="str">
            <v>7000003604/10C5099HV</v>
          </cell>
        </row>
        <row r="20">
          <cell r="B20" t="str">
            <v>DS 8236 MC</v>
          </cell>
          <cell r="C20" t="str">
            <v>01-9391</v>
          </cell>
          <cell r="D20" t="str">
            <v>2010</v>
          </cell>
          <cell r="E20" t="str">
            <v>MNBUSFE90AW881702</v>
          </cell>
          <cell r="F20" t="str">
            <v>FORD RANGER DBL CABIN 4X4 XLT 3.0 M/T</v>
          </cell>
          <cell r="G20" t="str">
            <v>FORD RANGER DC</v>
          </cell>
          <cell r="H20" t="str">
            <v>SIGIT NUGROHO</v>
          </cell>
          <cell r="I20" t="str">
            <v>MRC</v>
          </cell>
          <cell r="J20" t="str">
            <v>7000003606/10C5060MR</v>
          </cell>
          <cell r="K20" t="str">
            <v>7000003604/10C5060MR</v>
          </cell>
        </row>
        <row r="21">
          <cell r="B21" t="str">
            <v>DS 8239 MC</v>
          </cell>
          <cell r="C21" t="str">
            <v>01-9392</v>
          </cell>
          <cell r="D21" t="str">
            <v>2010</v>
          </cell>
          <cell r="E21" t="str">
            <v>MNBUSFE90AW881702</v>
          </cell>
          <cell r="F21" t="str">
            <v>FORD RANGER DBL CABIN 4X4 XLT 3.0 M/T</v>
          </cell>
          <cell r="G21" t="str">
            <v>FORD RANGER DC</v>
          </cell>
          <cell r="H21" t="str">
            <v>SIGIT NUGROHO</v>
          </cell>
          <cell r="I21" t="str">
            <v>MRC</v>
          </cell>
          <cell r="J21" t="str">
            <v>7000003606/10C5060MR</v>
          </cell>
          <cell r="K21" t="str">
            <v>7000003604/10C5060MR</v>
          </cell>
        </row>
        <row r="22">
          <cell r="B22" t="str">
            <v>DS 8175 MC</v>
          </cell>
          <cell r="C22" t="str">
            <v>01-9401</v>
          </cell>
          <cell r="D22" t="str">
            <v>N/A</v>
          </cell>
          <cell r="E22" t="str">
            <v>JTELV71J200022463</v>
          </cell>
          <cell r="F22" t="str">
            <v>TOYOTA LAND CRUEISER 70 4.5 C/C ( 4 X 4 )</v>
          </cell>
          <cell r="G22" t="str">
            <v>LAND CRUEISER</v>
          </cell>
          <cell r="H22" t="str">
            <v>MUHAMMAD HISYAM</v>
          </cell>
          <cell r="I22" t="str">
            <v>UNDERGROUND PRODUCT SUPPORT</v>
          </cell>
          <cell r="J22" t="str">
            <v>7000003606/10C6060HZ</v>
          </cell>
          <cell r="K22" t="str">
            <v>7000003604/10C6060HZ</v>
          </cell>
        </row>
        <row r="23">
          <cell r="B23" t="str">
            <v>DS 8176 MC</v>
          </cell>
          <cell r="C23" t="str">
            <v>01-9402</v>
          </cell>
          <cell r="D23">
            <v>2011</v>
          </cell>
          <cell r="E23" t="str">
            <v>JTELV71J3000225622</v>
          </cell>
          <cell r="F23" t="str">
            <v>TOYOTA LAND CRUEISER 70 4.5 C/C ( 4 X 4 )</v>
          </cell>
          <cell r="G23" t="str">
            <v>LAND CRUEISER</v>
          </cell>
          <cell r="H23" t="str">
            <v>SIGIT NUGROHO</v>
          </cell>
          <cell r="I23" t="str">
            <v>MRC</v>
          </cell>
          <cell r="J23" t="str">
            <v>7000003606/10C5060MR</v>
          </cell>
          <cell r="K23" t="str">
            <v>7000003604/10C5060MR</v>
          </cell>
        </row>
        <row r="24">
          <cell r="B24" t="str">
            <v>DS 8178 MC</v>
          </cell>
          <cell r="C24" t="str">
            <v>01-9403</v>
          </cell>
          <cell r="D24" t="str">
            <v>N/A</v>
          </cell>
          <cell r="E24" t="str">
            <v xml:space="preserve">JTELV71J200022432 </v>
          </cell>
          <cell r="F24" t="str">
            <v>TOYOTA LAND CRUEISER 70 4.5 C/C ( 4 X 4 )</v>
          </cell>
          <cell r="G24" t="str">
            <v>LAND CRUEISER</v>
          </cell>
          <cell r="H24" t="str">
            <v>GAD SONBAIT</v>
          </cell>
          <cell r="I24" t="str">
            <v>SERVICE OPERATION HSE</v>
          </cell>
          <cell r="J24" t="str">
            <v>7000003606/10C4970HM</v>
          </cell>
          <cell r="K24" t="str">
            <v>7000003604/10C4970HM</v>
          </cell>
        </row>
        <row r="25">
          <cell r="B25" t="str">
            <v>DS 8179 MC</v>
          </cell>
          <cell r="C25" t="str">
            <v>01-9404</v>
          </cell>
          <cell r="D25" t="str">
            <v>N/A</v>
          </cell>
          <cell r="E25" t="str">
            <v xml:space="preserve">JTELV71J000022249 </v>
          </cell>
          <cell r="F25" t="str">
            <v>TOYOTA LAND CRUEISER 70 4.5 C/C ( 4 X 4 )</v>
          </cell>
          <cell r="G25" t="str">
            <v>LAND CRUEISER</v>
          </cell>
          <cell r="H25" t="str">
            <v>ADVENTUS SIAGIAN</v>
          </cell>
          <cell r="I25" t="str">
            <v>PARTS OPERATION &amp; DISTRIBUTION HOBU</v>
          </cell>
          <cell r="J25" t="str">
            <v>7000003606/10C4930HY</v>
          </cell>
          <cell r="K25" t="str">
            <v>7000003604/10C4930HY</v>
          </cell>
        </row>
        <row r="26">
          <cell r="B26" t="str">
            <v>DS 1404 MB</v>
          </cell>
          <cell r="C26" t="str">
            <v>01-9410</v>
          </cell>
          <cell r="D26" t="str">
            <v>N/A</v>
          </cell>
          <cell r="E26" t="str">
            <v>JTERV71J700005295</v>
          </cell>
          <cell r="F26" t="str">
            <v>TOYOTA LAND CRUISER 70 4.5 TROOP CARRIER (4 X 4) MT</v>
          </cell>
          <cell r="G26" t="str">
            <v>LAND CRUEISER</v>
          </cell>
          <cell r="H26" t="str">
            <v>DUDUNG FIRMAN</v>
          </cell>
          <cell r="I26" t="str">
            <v>SERVICE OPERATION HAUL TRUCK</v>
          </cell>
          <cell r="J26" t="str">
            <v>7000003606/10C4970HM</v>
          </cell>
          <cell r="K26" t="str">
            <v>7000003604/10C4970HM</v>
          </cell>
        </row>
        <row r="27">
          <cell r="B27" t="str">
            <v>DS 1403 MB</v>
          </cell>
          <cell r="C27" t="str">
            <v>01-9411</v>
          </cell>
          <cell r="D27" t="str">
            <v>N/A</v>
          </cell>
          <cell r="E27" t="str">
            <v>JTERV71J800005287</v>
          </cell>
          <cell r="F27" t="str">
            <v>TOYOTA LAND CRUISER 70 4.5 TROOP CARRIER (4 X 4) MT</v>
          </cell>
          <cell r="G27" t="str">
            <v>LAND CRUEISER</v>
          </cell>
          <cell r="H27" t="str">
            <v>SEAN MORAHAN</v>
          </cell>
          <cell r="I27" t="str">
            <v>HOBU MANAGEMENT</v>
          </cell>
          <cell r="J27" t="str">
            <v>7000003606/10C4999JA</v>
          </cell>
          <cell r="K27" t="str">
            <v>7000003604/10C4999JA</v>
          </cell>
        </row>
        <row r="28">
          <cell r="B28" t="str">
            <v>DS 1406 MB</v>
          </cell>
          <cell r="C28" t="str">
            <v>01-9412</v>
          </cell>
          <cell r="D28" t="str">
            <v>N/A</v>
          </cell>
          <cell r="E28" t="str">
            <v>JTERV71J900005301</v>
          </cell>
          <cell r="F28" t="str">
            <v>TOYOTA LAND CRUISER 70 4.5 TROOP CARRIER (4 X 4) MT</v>
          </cell>
          <cell r="G28" t="str">
            <v>LAND CRUEISER</v>
          </cell>
          <cell r="H28" t="str">
            <v>DUDUNG FIRMAN</v>
          </cell>
          <cell r="I28" t="str">
            <v>SERVICE OPERATION HAUL TRUCK</v>
          </cell>
          <cell r="J28" t="str">
            <v>7000003606/10C4970HM</v>
          </cell>
          <cell r="K28" t="str">
            <v>7000003604/10C4970HM</v>
          </cell>
        </row>
        <row r="29">
          <cell r="B29" t="str">
            <v>DS 1407 MB</v>
          </cell>
          <cell r="C29" t="str">
            <v>01-9413</v>
          </cell>
          <cell r="D29" t="str">
            <v>N/A</v>
          </cell>
          <cell r="E29" t="str">
            <v>JTERV71J600005305</v>
          </cell>
          <cell r="F29" t="str">
            <v>TOYOTA LAND CRUISER 70 4.5 TROOP CARRIER (4 X 4) MT</v>
          </cell>
          <cell r="G29" t="str">
            <v>LAND CRUEISER</v>
          </cell>
          <cell r="H29" t="str">
            <v>SEAN MORAHAN</v>
          </cell>
          <cell r="I29" t="str">
            <v>HOBU MANAGEMENT</v>
          </cell>
          <cell r="J29" t="str">
            <v>7000003606/10C4999JA</v>
          </cell>
          <cell r="K29" t="str">
            <v>7000003604/10C4999JA</v>
          </cell>
        </row>
        <row r="30">
          <cell r="B30" t="str">
            <v>DS 8313 MC</v>
          </cell>
          <cell r="C30" t="str">
            <v>01-9414</v>
          </cell>
          <cell r="D30" t="str">
            <v>N/A</v>
          </cell>
          <cell r="E30" t="str">
            <v>JTELV71JX00024638</v>
          </cell>
          <cell r="F30" t="str">
            <v>TOYOTA LAND CRUISER 70 4.5 C/C (4 X 4) MT</v>
          </cell>
          <cell r="G30" t="str">
            <v>LAND CRUEISER</v>
          </cell>
          <cell r="H30" t="str">
            <v>DUDUNG FIRMAN</v>
          </cell>
          <cell r="I30" t="str">
            <v>SERVICE OPERATION HAUL TRUCK</v>
          </cell>
          <cell r="J30" t="str">
            <v>7000003606/10C4970HM</v>
          </cell>
          <cell r="K30" t="str">
            <v>7000003604/10C4970HM</v>
          </cell>
        </row>
        <row r="31">
          <cell r="B31" t="str">
            <v>DS 1405 MB</v>
          </cell>
          <cell r="C31" t="str">
            <v>01-9415</v>
          </cell>
          <cell r="D31" t="str">
            <v>N/A</v>
          </cell>
          <cell r="E31" t="str">
            <v>JTEEV73J50000746</v>
          </cell>
          <cell r="F31" t="str">
            <v>TOYOTA LAND CRUISER 70 4.5 WAGON (4 X 4) MT</v>
          </cell>
          <cell r="G31" t="str">
            <v>LAND CRUEISER</v>
          </cell>
          <cell r="H31" t="str">
            <v>SEAN MORAHAN</v>
          </cell>
          <cell r="I31" t="str">
            <v>HOBU MANAGEMENT</v>
          </cell>
          <cell r="J31" t="str">
            <v>7000003606/10C4999JA</v>
          </cell>
          <cell r="K31" t="str">
            <v>7000003604/10C4999JA</v>
          </cell>
        </row>
        <row r="32">
          <cell r="B32" t="str">
            <v>DS 1408 MB</v>
          </cell>
          <cell r="C32" t="str">
            <v>01-9416</v>
          </cell>
          <cell r="D32">
            <v>2012</v>
          </cell>
          <cell r="E32" t="str">
            <v>JTEEV73J900007495</v>
          </cell>
          <cell r="F32" t="str">
            <v>TOYOTA LAND CRUISER 70 4.5 WAGON (4 X 4) MT</v>
          </cell>
          <cell r="G32" t="str">
            <v>LAND CRUEISER</v>
          </cell>
          <cell r="H32" t="str">
            <v>DUNCAN ANGUS</v>
          </cell>
          <cell r="I32" t="str">
            <v>MANAGEMENT</v>
          </cell>
          <cell r="J32" t="str">
            <v>7000003606/10C0299JA</v>
          </cell>
          <cell r="K32" t="str">
            <v>7000003604/10C0299JA</v>
          </cell>
        </row>
        <row r="33">
          <cell r="B33" t="str">
            <v>DS 1410 MB</v>
          </cell>
          <cell r="C33" t="str">
            <v>01-9417</v>
          </cell>
          <cell r="D33">
            <v>2012</v>
          </cell>
          <cell r="E33" t="str">
            <v>JTERV71J800005306</v>
          </cell>
          <cell r="F33" t="str">
            <v>TOYOTA LAND CRUISER 70 4.5 TROOP CARRIER (4 X 4) MT</v>
          </cell>
          <cell r="G33" t="str">
            <v>LAND CRUEISER</v>
          </cell>
          <cell r="H33" t="str">
            <v>DUNCAN ANGUS</v>
          </cell>
          <cell r="I33" t="str">
            <v>MANAGEMENT</v>
          </cell>
          <cell r="J33" t="str">
            <v>7000003606/10C0299JA</v>
          </cell>
          <cell r="K33" t="str">
            <v>7000003604/10C0299JA</v>
          </cell>
        </row>
        <row r="34">
          <cell r="B34" t="str">
            <v>DS 1409 MB</v>
          </cell>
          <cell r="C34" t="str">
            <v>01-9418</v>
          </cell>
          <cell r="D34">
            <v>2012</v>
          </cell>
          <cell r="E34" t="str">
            <v>JTERV71J700005300</v>
          </cell>
          <cell r="F34" t="str">
            <v>TOYOTA LAND CRUISER 70 4.5 TROOP CARRIER (4 X 4) MT</v>
          </cell>
          <cell r="G34" t="str">
            <v>LAND CRUEISER</v>
          </cell>
          <cell r="H34" t="str">
            <v>DUNCAN ANGUS</v>
          </cell>
          <cell r="I34" t="str">
            <v>MANAGEMENT</v>
          </cell>
          <cell r="J34" t="str">
            <v>7000003606/10C0299JA</v>
          </cell>
          <cell r="K34" t="str">
            <v>7000003604/10C0299JA</v>
          </cell>
        </row>
        <row r="35">
          <cell r="B35" t="str">
            <v>DS 8314 MC</v>
          </cell>
          <cell r="C35" t="str">
            <v>01-9419</v>
          </cell>
          <cell r="D35">
            <v>2012</v>
          </cell>
          <cell r="E35" t="str">
            <v>JTELV71JX00024607</v>
          </cell>
          <cell r="F35" t="str">
            <v>TOYOTA LAND CRUISER 70 4.5 C/C (4 X 4) MT</v>
          </cell>
          <cell r="G35" t="str">
            <v>LAND CRUEISER</v>
          </cell>
          <cell r="H35" t="str">
            <v>DUNCAN ANGUS</v>
          </cell>
          <cell r="I35" t="str">
            <v>MANAGEMENT</v>
          </cell>
          <cell r="J35" t="str">
            <v>7000003606/10C0299JA</v>
          </cell>
          <cell r="K35" t="str">
            <v>7000003604/10C0299JA</v>
          </cell>
        </row>
        <row r="36">
          <cell r="B36" t="str">
            <v>DS 8163 MC</v>
          </cell>
          <cell r="C36" t="str">
            <v>01-9432</v>
          </cell>
          <cell r="D36" t="str">
            <v>2011</v>
          </cell>
          <cell r="E36" t="str">
            <v>MNBUSFE90BW957077</v>
          </cell>
          <cell r="F36" t="str">
            <v>FORD RANGER DC 4X4 XLT 3.0</v>
          </cell>
          <cell r="G36" t="str">
            <v>FORD RANGER DC</v>
          </cell>
          <cell r="H36" t="str">
            <v>SIGIT NUGROHO</v>
          </cell>
          <cell r="I36" t="str">
            <v>MRC</v>
          </cell>
          <cell r="J36" t="str">
            <v>7000003606/10C5060MR</v>
          </cell>
          <cell r="K36" t="str">
            <v>7000003604/10C5060MR</v>
          </cell>
        </row>
        <row r="37">
          <cell r="B37" t="str">
            <v>DS 8300 MD</v>
          </cell>
          <cell r="C37" t="str">
            <v>01-9443</v>
          </cell>
          <cell r="D37" t="str">
            <v>N/A</v>
          </cell>
          <cell r="E37" t="str">
            <v>-</v>
          </cell>
          <cell r="F37" t="str">
            <v>FORD RANGER D/C XLT 2.0 ( 4 X 4 ) MT</v>
          </cell>
          <cell r="G37" t="str">
            <v>FORD RANGER DC</v>
          </cell>
          <cell r="H37" t="str">
            <v>MUHAMMAD HISYAM</v>
          </cell>
          <cell r="I37" t="str">
            <v>UNDERGROUND PRODUCT SUPPORT</v>
          </cell>
          <cell r="J37" t="str">
            <v>7000003606/10C6060HZ</v>
          </cell>
          <cell r="K37" t="str">
            <v>7000003604/10C6060HZ</v>
          </cell>
        </row>
        <row r="38">
          <cell r="B38" t="str">
            <v>DS 8301 MD</v>
          </cell>
          <cell r="C38" t="str">
            <v>01-9444</v>
          </cell>
          <cell r="D38" t="str">
            <v>N/A</v>
          </cell>
          <cell r="E38" t="str">
            <v>-</v>
          </cell>
          <cell r="F38" t="str">
            <v>FORD RANGER D/C XLT 2.0 ( 4 X 4 ) MT</v>
          </cell>
          <cell r="G38" t="str">
            <v>FORD RANGER DC</v>
          </cell>
          <cell r="H38" t="str">
            <v>MUHAMMAD HISYAM</v>
          </cell>
          <cell r="I38" t="str">
            <v>UNDERGROUND PRODUCT SUPPORT</v>
          </cell>
          <cell r="J38" t="str">
            <v>7000003606/10C6060HZ</v>
          </cell>
          <cell r="K38" t="str">
            <v>7000003604/10C6060HZ</v>
          </cell>
        </row>
        <row r="39">
          <cell r="B39" t="str">
            <v>DS 8302 MD</v>
          </cell>
          <cell r="C39" t="str">
            <v>01-9445</v>
          </cell>
          <cell r="D39" t="str">
            <v>N/A</v>
          </cell>
          <cell r="E39" t="str">
            <v>-</v>
          </cell>
          <cell r="F39" t="str">
            <v>FORD RANGER D/C XLT 2.0 ( 4 X 4 ) MT</v>
          </cell>
          <cell r="G39" t="str">
            <v>FORD RANGER DC</v>
          </cell>
          <cell r="H39" t="str">
            <v>MUHAMMAD HISYAM</v>
          </cell>
          <cell r="I39" t="str">
            <v>UNDERGROUND PRODUCT SUPPORT</v>
          </cell>
          <cell r="J39" t="str">
            <v>7000003606/10C6060HZ</v>
          </cell>
          <cell r="K39" t="str">
            <v>7000003604/10C6060HZ</v>
          </cell>
        </row>
        <row r="40">
          <cell r="B40" t="str">
            <v>DS 8303 MD</v>
          </cell>
          <cell r="C40" t="str">
            <v>01-9446</v>
          </cell>
          <cell r="D40" t="str">
            <v>N/A</v>
          </cell>
          <cell r="E40" t="str">
            <v>-</v>
          </cell>
          <cell r="F40" t="str">
            <v>FORD RANGER D/C XLT 2.0 ( 4 X 4 ) MT</v>
          </cell>
          <cell r="G40" t="str">
            <v>FORD RANGER DC</v>
          </cell>
          <cell r="H40" t="str">
            <v>MUHAMMAD HISYAM</v>
          </cell>
          <cell r="I40" t="str">
            <v>UNDERGROUND PRODUCT SUPPORT</v>
          </cell>
          <cell r="J40" t="str">
            <v>7000003606/10C6060HZ</v>
          </cell>
          <cell r="K40" t="str">
            <v>7000003604/10C6060HZ</v>
          </cell>
        </row>
        <row r="41">
          <cell r="B41" t="str">
            <v>DS 8453 MC</v>
          </cell>
          <cell r="C41" t="str">
            <v>01-9449</v>
          </cell>
          <cell r="D41" t="str">
            <v>N/A</v>
          </cell>
          <cell r="E41" t="str">
            <v>-</v>
          </cell>
          <cell r="F41" t="str">
            <v>FORD RANGER D/C XLT 2.0 ( 4 X 4 ) MT</v>
          </cell>
          <cell r="G41" t="str">
            <v>FORD RANGER DC</v>
          </cell>
          <cell r="H41" t="str">
            <v>MUHAMMAD HISYAM</v>
          </cell>
          <cell r="I41" t="str">
            <v>UNDERGROUND PRODUCT SUPPORT</v>
          </cell>
          <cell r="J41" t="str">
            <v>7000003606/10C6060HZ</v>
          </cell>
          <cell r="K41" t="str">
            <v>7000003604/10C6060HZ</v>
          </cell>
        </row>
        <row r="42">
          <cell r="B42" t="str">
            <v>DS 8452 MC</v>
          </cell>
          <cell r="C42" t="str">
            <v>01-9450</v>
          </cell>
          <cell r="D42" t="str">
            <v>N/A</v>
          </cell>
          <cell r="E42" t="str">
            <v>-</v>
          </cell>
          <cell r="F42" t="str">
            <v>FORD RANGER D/C XLT 2.0 ( 4 X 4 ) MT</v>
          </cell>
          <cell r="G42" t="str">
            <v>FORD RANGER DC</v>
          </cell>
          <cell r="H42" t="str">
            <v>SIGIT NUGROHO</v>
          </cell>
          <cell r="I42" t="str">
            <v>MRC</v>
          </cell>
          <cell r="J42" t="str">
            <v>7000003606/10C5060MR</v>
          </cell>
          <cell r="K42" t="str">
            <v>7000003604/10C5060MR</v>
          </cell>
        </row>
        <row r="43">
          <cell r="B43" t="str">
            <v>DS 8451 MC</v>
          </cell>
          <cell r="C43" t="str">
            <v>01-9451</v>
          </cell>
          <cell r="D43" t="str">
            <v>N/A</v>
          </cell>
          <cell r="E43" t="str">
            <v>-</v>
          </cell>
          <cell r="F43" t="str">
            <v>FORD RANGER D/C XLT 2.0 ( 4 X 4 ) MT</v>
          </cell>
          <cell r="G43" t="str">
            <v>FORD RANGER DC</v>
          </cell>
          <cell r="H43" t="str">
            <v>SIGIT NUGROHO</v>
          </cell>
          <cell r="I43" t="str">
            <v>MRC</v>
          </cell>
          <cell r="J43" t="str">
            <v>7000003606/10C5060MR</v>
          </cell>
          <cell r="K43" t="str">
            <v>7000003604/10C5060MR</v>
          </cell>
        </row>
        <row r="44">
          <cell r="B44" t="str">
            <v>DS 8450 MC</v>
          </cell>
          <cell r="C44" t="str">
            <v>01-9452</v>
          </cell>
          <cell r="D44" t="str">
            <v>N/A</v>
          </cell>
          <cell r="E44" t="str">
            <v>-</v>
          </cell>
          <cell r="F44" t="str">
            <v>FORD RANGER D/C XLT 2.0 ( 4 X 4 ) MT</v>
          </cell>
          <cell r="G44" t="str">
            <v>FORD RANGER DC</v>
          </cell>
          <cell r="H44" t="str">
            <v>MUHAMMAD HISYAM</v>
          </cell>
          <cell r="I44" t="str">
            <v>UNDERGROUND PRODUCT SUPPORT</v>
          </cell>
          <cell r="J44" t="str">
            <v>7000003606/10C6060HZ</v>
          </cell>
          <cell r="K44" t="str">
            <v>7000003604/10C6060HZ</v>
          </cell>
        </row>
        <row r="45">
          <cell r="B45" t="str">
            <v>DS 7634 MA</v>
          </cell>
          <cell r="C45" t="str">
            <v>N/A</v>
          </cell>
          <cell r="D45">
            <v>2009</v>
          </cell>
          <cell r="E45" t="str">
            <v>-</v>
          </cell>
          <cell r="F45" t="str">
            <v>IVECO BUS EURO RIDER</v>
          </cell>
          <cell r="G45" t="str">
            <v>IVECO BUS</v>
          </cell>
          <cell r="H45" t="str">
            <v>FREEPORT / AIRPORT BUS</v>
          </cell>
          <cell r="I45" t="str">
            <v>FREEPORT</v>
          </cell>
          <cell r="J45" t="str">
            <v>7000003606/10C0299JA</v>
          </cell>
          <cell r="K45" t="str">
            <v>7000003604/10C0299JA</v>
          </cell>
        </row>
        <row r="46">
          <cell r="B46" t="str">
            <v>DS 7633 MA</v>
          </cell>
          <cell r="C46" t="str">
            <v>N/A</v>
          </cell>
          <cell r="D46">
            <v>2009</v>
          </cell>
          <cell r="E46" t="str">
            <v>-</v>
          </cell>
          <cell r="F46" t="str">
            <v>IVECO BUS EURO RIDER</v>
          </cell>
          <cell r="G46" t="str">
            <v>IVECO BUS</v>
          </cell>
          <cell r="H46" t="str">
            <v>FREEPORT / AIRPORT BUS</v>
          </cell>
          <cell r="I46" t="str">
            <v>FREEPORT</v>
          </cell>
          <cell r="J46" t="str">
            <v>7000003606/10C0299JA</v>
          </cell>
          <cell r="K46" t="str">
            <v>7000003604/10C0299JA</v>
          </cell>
        </row>
        <row r="47">
          <cell r="B47" t="str">
            <v>DS 1736 MD</v>
          </cell>
          <cell r="C47" t="str">
            <v>N/A</v>
          </cell>
          <cell r="D47">
            <v>2010</v>
          </cell>
          <cell r="E47" t="str">
            <v>MHEZR6964A3017386</v>
          </cell>
          <cell r="F47" t="str">
            <v>TOYOTA FORTUNER</v>
          </cell>
          <cell r="G47" t="str">
            <v>FORTUNER</v>
          </cell>
          <cell r="H47" t="str">
            <v>DUNCAN ANGUS</v>
          </cell>
          <cell r="I47" t="str">
            <v>MANAGEMENT</v>
          </cell>
          <cell r="J47" t="str">
            <v>7000003606/10C0299JA</v>
          </cell>
          <cell r="K47" t="str">
            <v>7000003604/10C0299JA</v>
          </cell>
        </row>
        <row r="48">
          <cell r="B48" t="str">
            <v>DS 1737 MD</v>
          </cell>
          <cell r="C48" t="str">
            <v>N/A</v>
          </cell>
          <cell r="D48">
            <v>2010</v>
          </cell>
          <cell r="E48" t="str">
            <v>MHEZR6964A3019683</v>
          </cell>
          <cell r="F48" t="str">
            <v>TOYOTA FORTUNER</v>
          </cell>
          <cell r="G48" t="str">
            <v>FORTUNER</v>
          </cell>
          <cell r="H48" t="str">
            <v>JEFRY HASIBUAN</v>
          </cell>
          <cell r="I48" t="str">
            <v>MANAGEMENT</v>
          </cell>
          <cell r="J48" t="str">
            <v>7000003606/10C0299JA</v>
          </cell>
          <cell r="K48" t="str">
            <v>7000003604/10C0299JA</v>
          </cell>
        </row>
        <row r="49">
          <cell r="B49" t="str">
            <v>DS 7570 MA</v>
          </cell>
          <cell r="C49" t="str">
            <v>TU-02</v>
          </cell>
          <cell r="D49">
            <v>2002</v>
          </cell>
          <cell r="E49" t="str">
            <v>-</v>
          </cell>
          <cell r="F49" t="str">
            <v>BUS IVECO 60 PASSENGGERS</v>
          </cell>
          <cell r="G49" t="str">
            <v>IVECO BUS</v>
          </cell>
          <cell r="H49" t="str">
            <v>SANGAJI MONOARFA</v>
          </cell>
          <cell r="I49" t="str">
            <v>HC-SS</v>
          </cell>
          <cell r="J49" t="str">
            <v>7000003606/10C0299JB</v>
          </cell>
          <cell r="K49" t="str">
            <v>7000003604/10C0299JB</v>
          </cell>
        </row>
        <row r="50">
          <cell r="B50" t="str">
            <v>DS 7571 MA</v>
          </cell>
          <cell r="C50" t="str">
            <v>TU-03</v>
          </cell>
          <cell r="D50">
            <v>2002</v>
          </cell>
          <cell r="E50" t="str">
            <v>-</v>
          </cell>
          <cell r="F50" t="str">
            <v>BUS IVECO 60 PESSENGERS</v>
          </cell>
          <cell r="G50" t="str">
            <v>IVECO BUS</v>
          </cell>
          <cell r="H50" t="str">
            <v>SANGAJI MONOARFA</v>
          </cell>
          <cell r="I50" t="str">
            <v>HC-SS</v>
          </cell>
          <cell r="J50" t="str">
            <v>7000003606/10C0299JB</v>
          </cell>
          <cell r="K50" t="str">
            <v>7000003604/10C0299JB</v>
          </cell>
        </row>
        <row r="51">
          <cell r="B51" t="str">
            <v>DS 7573 MA</v>
          </cell>
          <cell r="C51" t="str">
            <v>TU-05</v>
          </cell>
          <cell r="D51">
            <v>2004</v>
          </cell>
          <cell r="E51" t="str">
            <v>-</v>
          </cell>
          <cell r="F51" t="str">
            <v>BUS HINO 60 PASSENGGERS</v>
          </cell>
          <cell r="G51" t="str">
            <v>HINO BUS</v>
          </cell>
          <cell r="H51" t="str">
            <v>SANGAJI MONOARFA</v>
          </cell>
          <cell r="I51" t="str">
            <v>HC-SS</v>
          </cell>
          <cell r="J51" t="str">
            <v>7000003606/10C0299JB</v>
          </cell>
          <cell r="K51" t="str">
            <v>7000003604/10C0299JB</v>
          </cell>
        </row>
        <row r="52">
          <cell r="B52" t="str">
            <v>DS 7572 MA</v>
          </cell>
          <cell r="C52" t="str">
            <v>TU-06</v>
          </cell>
          <cell r="D52">
            <v>2004</v>
          </cell>
          <cell r="E52" t="str">
            <v>-</v>
          </cell>
          <cell r="F52" t="str">
            <v>BUS HINO 60 PASSENGGERS</v>
          </cell>
          <cell r="G52" t="str">
            <v>HINO BUS</v>
          </cell>
          <cell r="H52" t="str">
            <v>SANGAJI MONOARFA</v>
          </cell>
          <cell r="I52" t="str">
            <v>HC-SS</v>
          </cell>
          <cell r="J52" t="str">
            <v>7000003606/10C0299JB</v>
          </cell>
          <cell r="K52" t="str">
            <v>7000003604/10C0299JB</v>
          </cell>
        </row>
        <row r="53">
          <cell r="B53" t="str">
            <v>DS 1993 MA</v>
          </cell>
          <cell r="C53" t="str">
            <v>TU-25</v>
          </cell>
          <cell r="D53">
            <v>2003</v>
          </cell>
          <cell r="E53" t="str">
            <v>MHF11LF82-30051273</v>
          </cell>
          <cell r="F53" t="str">
            <v>MINIBUS LGS TOYOTA KIJANG - LGX</v>
          </cell>
          <cell r="G53" t="str">
            <v>TOYOTA KIJANG LGX</v>
          </cell>
          <cell r="H53" t="str">
            <v>RAFAEL AMA SABON</v>
          </cell>
          <cell r="I53" t="str">
            <v>SHE</v>
          </cell>
          <cell r="J53" t="str">
            <v>7000003606/10C0299JS</v>
          </cell>
          <cell r="K53" t="str">
            <v>7000003604/10C0299JS</v>
          </cell>
        </row>
        <row r="54">
          <cell r="B54" t="str">
            <v>DS 1988 MA</v>
          </cell>
          <cell r="C54" t="str">
            <v>TU-26</v>
          </cell>
          <cell r="D54">
            <v>2003</v>
          </cell>
          <cell r="E54" t="str">
            <v>MHF11LF82-30051266</v>
          </cell>
          <cell r="F54" t="str">
            <v>MINIBUS LGS TOYOTA KIJANG - LGX</v>
          </cell>
          <cell r="G54" t="str">
            <v>TOYOTA KIJANG LGX</v>
          </cell>
          <cell r="H54" t="str">
            <v>SIGIT NUGROHO</v>
          </cell>
          <cell r="I54" t="str">
            <v>MRC</v>
          </cell>
          <cell r="J54" t="str">
            <v>7000003606/10C5060MR</v>
          </cell>
          <cell r="K54" t="str">
            <v>7000003604/10C5060MR</v>
          </cell>
        </row>
        <row r="55">
          <cell r="B55" t="str">
            <v>DS 1989 MA</v>
          </cell>
          <cell r="C55" t="str">
            <v>TU-27</v>
          </cell>
          <cell r="D55">
            <v>2003</v>
          </cell>
          <cell r="E55" t="str">
            <v>MHF11LF82-30051287</v>
          </cell>
          <cell r="F55" t="str">
            <v>MINIBUS LGS TOYOTA KIJANG - LGX</v>
          </cell>
          <cell r="G55" t="str">
            <v>TOYOTA KIJANG LGX</v>
          </cell>
          <cell r="H55" t="str">
            <v>IVAN GULTOM</v>
          </cell>
          <cell r="I55" t="str">
            <v>CRC</v>
          </cell>
          <cell r="J55" t="str">
            <v>7000003606/10C5060CR</v>
          </cell>
          <cell r="K55" t="str">
            <v>7000003604/10C5060CR</v>
          </cell>
        </row>
        <row r="56">
          <cell r="B56" t="str">
            <v>DS 1992 MA</v>
          </cell>
          <cell r="C56" t="str">
            <v>TU-28</v>
          </cell>
          <cell r="D56">
            <v>2003</v>
          </cell>
          <cell r="E56" t="str">
            <v>MHF11LF82-30051264</v>
          </cell>
          <cell r="F56" t="str">
            <v>MINIBUS LGS TOYOTA KIJANG - LGX</v>
          </cell>
          <cell r="G56" t="str">
            <v>TOYOTA KIJANG LGX</v>
          </cell>
          <cell r="H56" t="str">
            <v>RENI MV AZHAR</v>
          </cell>
          <cell r="I56" t="str">
            <v>HC-SS</v>
          </cell>
          <cell r="J56" t="str">
            <v>7000003606/10C0299JB</v>
          </cell>
          <cell r="K56" t="str">
            <v>7000003604/10C0299JB</v>
          </cell>
        </row>
        <row r="57">
          <cell r="B57" t="str">
            <v>DS 1995 MA</v>
          </cell>
          <cell r="C57" t="str">
            <v>TU-29</v>
          </cell>
          <cell r="D57">
            <v>2003</v>
          </cell>
          <cell r="E57" t="str">
            <v>MHF11LF82-30051285</v>
          </cell>
          <cell r="F57" t="str">
            <v>MINIBUS LGS TOYOTA KIJANG - LGX</v>
          </cell>
          <cell r="G57" t="str">
            <v>TOYOTA KIJANG LGX</v>
          </cell>
          <cell r="H57" t="str">
            <v>EDY LAYUK</v>
          </cell>
          <cell r="I57" t="str">
            <v>FMD</v>
          </cell>
          <cell r="J57" t="str">
            <v>7000003606/10C5099HV</v>
          </cell>
          <cell r="K57" t="str">
            <v>7000003604/10C5099HV</v>
          </cell>
        </row>
        <row r="58">
          <cell r="B58" t="str">
            <v>DS 1991 MA</v>
          </cell>
          <cell r="C58" t="str">
            <v>TU-30</v>
          </cell>
          <cell r="D58">
            <v>2003</v>
          </cell>
          <cell r="E58" t="str">
            <v>MHF11LF82-30051284</v>
          </cell>
          <cell r="F58" t="str">
            <v>MINIBUS LGS TOYOTA KIJANG - LGX</v>
          </cell>
          <cell r="G58" t="str">
            <v>TOYOTA KIJANG LGX</v>
          </cell>
          <cell r="H58" t="str">
            <v>RENI MV AZHAR</v>
          </cell>
          <cell r="I58" t="str">
            <v>HC-SS</v>
          </cell>
          <cell r="J58" t="str">
            <v>7000003606/10C0299JB</v>
          </cell>
          <cell r="K58" t="str">
            <v>7000003604/10C0299JB</v>
          </cell>
        </row>
        <row r="59">
          <cell r="B59" t="str">
            <v>DS 1721 MA</v>
          </cell>
          <cell r="C59" t="str">
            <v>TU-33</v>
          </cell>
          <cell r="D59">
            <v>2004</v>
          </cell>
          <cell r="E59" t="str">
            <v>MHF11LF8240056049</v>
          </cell>
          <cell r="F59" t="str">
            <v xml:space="preserve">MINIBUS LGS TOYOTA KIJANG </v>
          </cell>
          <cell r="G59" t="str">
            <v>TOYOTA KIJANG SILVER</v>
          </cell>
          <cell r="H59" t="str">
            <v>IVAN GULTOM</v>
          </cell>
          <cell r="I59" t="str">
            <v>CRC</v>
          </cell>
          <cell r="J59" t="str">
            <v>7000003606/10C5060CR</v>
          </cell>
          <cell r="K59" t="str">
            <v>7000003604/10C5060CR</v>
          </cell>
        </row>
        <row r="60">
          <cell r="B60" t="str">
            <v>DS 1722 MA</v>
          </cell>
          <cell r="C60" t="str">
            <v>TU-34</v>
          </cell>
          <cell r="D60">
            <v>2004</v>
          </cell>
          <cell r="E60" t="str">
            <v>MHF11LF8240056202</v>
          </cell>
          <cell r="F60" t="str">
            <v xml:space="preserve">MINIBUS LGS TOYOTA KIJANG </v>
          </cell>
          <cell r="G60" t="str">
            <v>TOYOTA KIJANG SILVER</v>
          </cell>
          <cell r="H60" t="str">
            <v>LINDERD YUSUF DUDDY</v>
          </cell>
          <cell r="I60" t="str">
            <v>FINANCE</v>
          </cell>
          <cell r="J60" t="str">
            <v>7000003606/10C0299KB</v>
          </cell>
          <cell r="K60" t="str">
            <v>7000003604/10C0299KB</v>
          </cell>
        </row>
        <row r="61">
          <cell r="B61" t="str">
            <v>DS 1723 MA</v>
          </cell>
          <cell r="C61" t="str">
            <v>TU-35</v>
          </cell>
          <cell r="D61">
            <v>2004</v>
          </cell>
          <cell r="E61" t="str">
            <v>MHF11LF8240056014</v>
          </cell>
          <cell r="F61" t="str">
            <v xml:space="preserve">MINIBUS LGS TOYOTA KIJANG </v>
          </cell>
          <cell r="G61" t="str">
            <v>TOYOTA KIJANG SILVER</v>
          </cell>
          <cell r="H61" t="str">
            <v>KAMARUDDIN</v>
          </cell>
          <cell r="I61" t="str">
            <v>CRC</v>
          </cell>
          <cell r="J61" t="str">
            <v>7000003606/10C5060CR</v>
          </cell>
          <cell r="K61" t="str">
            <v>7000003604/10C5060CR</v>
          </cell>
        </row>
        <row r="62">
          <cell r="B62" t="str">
            <v>DS 1724 MA</v>
          </cell>
          <cell r="C62" t="str">
            <v>TU-36</v>
          </cell>
          <cell r="D62">
            <v>2004</v>
          </cell>
          <cell r="E62" t="str">
            <v>MHF11F8240055801</v>
          </cell>
          <cell r="F62" t="str">
            <v xml:space="preserve">MINIBUS LGS TOYOTA KIJANG </v>
          </cell>
          <cell r="G62" t="str">
            <v>TOYOTA KIJANG SILVER</v>
          </cell>
          <cell r="H62" t="str">
            <v>BRAM PASYA</v>
          </cell>
          <cell r="I62" t="str">
            <v>AREA SERVICE</v>
          </cell>
          <cell r="J62" t="str">
            <v>7000003606/10C5060HG</v>
          </cell>
          <cell r="K62" t="str">
            <v>7000003604/10C5060HG</v>
          </cell>
        </row>
        <row r="63">
          <cell r="B63" t="str">
            <v>DS 8311 MA</v>
          </cell>
          <cell r="C63" t="str">
            <v>TU-40</v>
          </cell>
          <cell r="D63">
            <v>2005</v>
          </cell>
          <cell r="E63" t="str">
            <v>MNBLSFE405W434520</v>
          </cell>
          <cell r="F63" t="str">
            <v>FORD RANGER DOUBLE CABIN</v>
          </cell>
          <cell r="G63" t="str">
            <v>FORD RANGER DC</v>
          </cell>
          <cell r="H63" t="str">
            <v>ANTON SUGIYARTO</v>
          </cell>
          <cell r="I63" t="str">
            <v>POD</v>
          </cell>
          <cell r="J63" t="str">
            <v>7000003606/10C5030HY</v>
          </cell>
          <cell r="K63" t="str">
            <v>7000003604/10C5030HY</v>
          </cell>
        </row>
        <row r="64">
          <cell r="B64" t="str">
            <v>DS 8115 MC</v>
          </cell>
          <cell r="C64" t="str">
            <v>TU-46</v>
          </cell>
          <cell r="D64">
            <v>2011</v>
          </cell>
          <cell r="E64" t="str">
            <v>MNBBSBE40BW944961</v>
          </cell>
          <cell r="F64" t="str">
            <v>FORD RANGER 4X4 2.5L</v>
          </cell>
          <cell r="G64" t="str">
            <v>FORD RANGER SC</v>
          </cell>
          <cell r="H64" t="str">
            <v>ANTON SUGIYARTO</v>
          </cell>
          <cell r="I64" t="str">
            <v>POD</v>
          </cell>
          <cell r="J64" t="str">
            <v>7000003606/10C5030HY</v>
          </cell>
          <cell r="K64" t="str">
            <v>7000003604/10C5030HY</v>
          </cell>
        </row>
        <row r="65">
          <cell r="B65" t="str">
            <v>DS 1681 MC</v>
          </cell>
          <cell r="C65" t="str">
            <v>01-9283F</v>
          </cell>
          <cell r="D65">
            <v>2008</v>
          </cell>
          <cell r="E65" t="str">
            <v xml:space="preserve">MHFM1BA3J8K087479             </v>
          </cell>
          <cell r="F65" t="str">
            <v>TOYOTA AVANZA (SILVER) 4X2</v>
          </cell>
          <cell r="G65" t="str">
            <v>AVANZA</v>
          </cell>
          <cell r="H65" t="str">
            <v xml:space="preserve"> PT.FI</v>
          </cell>
          <cell r="I65" t="str">
            <v>FREEPORT</v>
          </cell>
          <cell r="J65" t="str">
            <v>7000003606/10C0299JA</v>
          </cell>
          <cell r="K65" t="str">
            <v>7000003604/10C0299JA</v>
          </cell>
        </row>
        <row r="66">
          <cell r="B66" t="str">
            <v>DS 1686 MC</v>
          </cell>
          <cell r="C66" t="str">
            <v>01-9284F</v>
          </cell>
          <cell r="D66">
            <v>2008</v>
          </cell>
          <cell r="E66" t="str">
            <v xml:space="preserve">MHFM1BA3J8K087206             </v>
          </cell>
          <cell r="F66" t="str">
            <v>TOYOTA AVANZA (SILVER) 4X2</v>
          </cell>
          <cell r="G66" t="str">
            <v>AVANZA</v>
          </cell>
          <cell r="H66" t="str">
            <v xml:space="preserve"> PT.FI</v>
          </cell>
          <cell r="I66" t="str">
            <v>FREEPORT</v>
          </cell>
          <cell r="J66" t="str">
            <v>7000003606/10C0299JA</v>
          </cell>
          <cell r="K66" t="str">
            <v>7000003604/10C0299JA</v>
          </cell>
        </row>
        <row r="67">
          <cell r="B67" t="str">
            <v>DS 1683 MC</v>
          </cell>
          <cell r="C67" t="str">
            <v>01-9285F</v>
          </cell>
          <cell r="D67">
            <v>2008</v>
          </cell>
          <cell r="E67" t="str">
            <v xml:space="preserve">MHFM1BA3J8K087419             </v>
          </cell>
          <cell r="F67" t="str">
            <v>TOYOTA AVANZA (SILVER) 4X2</v>
          </cell>
          <cell r="G67" t="str">
            <v>AVANZA</v>
          </cell>
          <cell r="H67" t="str">
            <v xml:space="preserve"> PT.FI</v>
          </cell>
          <cell r="I67" t="str">
            <v>FREEPORT</v>
          </cell>
          <cell r="J67" t="str">
            <v>7000003606/10C0299JA</v>
          </cell>
          <cell r="K67" t="str">
            <v>7000003604/10C0299JA</v>
          </cell>
        </row>
        <row r="68">
          <cell r="B68" t="str">
            <v>DS 1685 MC</v>
          </cell>
          <cell r="C68" t="str">
            <v>01-9286F</v>
          </cell>
          <cell r="D68">
            <v>2008</v>
          </cell>
          <cell r="E68" t="str">
            <v xml:space="preserve">MHFM1BA3J8K087327             </v>
          </cell>
          <cell r="F68" t="str">
            <v>TOYOTA AVANZA (SILVER) 4X2</v>
          </cell>
          <cell r="G68" t="str">
            <v>AVANZA</v>
          </cell>
          <cell r="H68" t="str">
            <v xml:space="preserve"> PT.FI</v>
          </cell>
          <cell r="I68" t="str">
            <v>FREEPORT</v>
          </cell>
          <cell r="J68" t="str">
            <v>7000003606/10C0299JA</v>
          </cell>
          <cell r="K68" t="str">
            <v>7000003604/10C0299JA</v>
          </cell>
        </row>
        <row r="69">
          <cell r="B69" t="str">
            <v>DS 1687 MC</v>
          </cell>
          <cell r="C69" t="str">
            <v>01-9287F</v>
          </cell>
          <cell r="D69">
            <v>2008</v>
          </cell>
          <cell r="E69" t="str">
            <v xml:space="preserve">MHFM1BA3J8K087377             </v>
          </cell>
          <cell r="F69" t="str">
            <v>TOYOTA AVANZA (SILVER) 4X2</v>
          </cell>
          <cell r="G69" t="str">
            <v>AVANZA</v>
          </cell>
          <cell r="H69" t="str">
            <v xml:space="preserve"> PT.FI</v>
          </cell>
          <cell r="I69" t="str">
            <v>FREEPORT</v>
          </cell>
          <cell r="J69" t="str">
            <v>7000003606/10C0299JA</v>
          </cell>
          <cell r="K69" t="str">
            <v>7000003604/10C0299JA</v>
          </cell>
        </row>
        <row r="70">
          <cell r="B70" t="str">
            <v>DS 1682 MC</v>
          </cell>
          <cell r="C70" t="str">
            <v>01-9296F</v>
          </cell>
          <cell r="D70">
            <v>2008</v>
          </cell>
          <cell r="E70" t="str">
            <v xml:space="preserve">MHFM1BA3J8K086724             </v>
          </cell>
          <cell r="F70" t="str">
            <v>TOYOTA AVANZA (SILVER) 4X2</v>
          </cell>
          <cell r="G70" t="str">
            <v>AVANZA</v>
          </cell>
          <cell r="H70" t="str">
            <v xml:space="preserve"> PT.FI</v>
          </cell>
          <cell r="I70" t="str">
            <v>FREEPORT</v>
          </cell>
          <cell r="J70" t="str">
            <v>7000003606/10C0299JA</v>
          </cell>
          <cell r="K70" t="str">
            <v>7000003604/10C0299JA</v>
          </cell>
        </row>
        <row r="71">
          <cell r="B71" t="str">
            <v>DS 1684 MC</v>
          </cell>
          <cell r="C71" t="str">
            <v>01-9297F</v>
          </cell>
          <cell r="D71">
            <v>2008</v>
          </cell>
          <cell r="E71" t="str">
            <v xml:space="preserve">MHFM1BA3J8K086796             </v>
          </cell>
          <cell r="F71" t="str">
            <v>TOYOTA AVANZA (SILVER) 4X2</v>
          </cell>
          <cell r="G71" t="str">
            <v>AVANZA</v>
          </cell>
          <cell r="H71" t="str">
            <v xml:space="preserve"> PT.FI</v>
          </cell>
          <cell r="I71" t="str">
            <v>FREEPORT</v>
          </cell>
          <cell r="J71" t="str">
            <v>7000003606/10C0299JA</v>
          </cell>
          <cell r="K71" t="str">
            <v>7000003604/10C0299JA</v>
          </cell>
        </row>
        <row r="72">
          <cell r="B72" t="str">
            <v>DS 1726 MC</v>
          </cell>
          <cell r="C72" t="str">
            <v>01-9319F</v>
          </cell>
          <cell r="D72">
            <v>2008</v>
          </cell>
          <cell r="E72" t="str">
            <v>MHFM1BA3J8K092166</v>
          </cell>
          <cell r="F72" t="str">
            <v>TOYOTA AVANZA (SILVER) 4X2</v>
          </cell>
          <cell r="G72" t="str">
            <v>AVANZA</v>
          </cell>
          <cell r="H72" t="str">
            <v xml:space="preserve"> PT.FI</v>
          </cell>
          <cell r="I72" t="str">
            <v>FREEPORT</v>
          </cell>
          <cell r="J72" t="str">
            <v>7000003606/10C0299JA</v>
          </cell>
          <cell r="K72" t="str">
            <v>7000003604/10C0299JA</v>
          </cell>
        </row>
        <row r="73">
          <cell r="B73" t="str">
            <v>DS 1724 MC</v>
          </cell>
          <cell r="C73" t="str">
            <v>01-9320F</v>
          </cell>
          <cell r="D73">
            <v>2008</v>
          </cell>
          <cell r="E73" t="str">
            <v xml:space="preserve">MHFM1BA3J8K092569 </v>
          </cell>
          <cell r="F73" t="str">
            <v>TOYOTA AVANZA (SILVER) 4X2</v>
          </cell>
          <cell r="G73" t="str">
            <v>AVANZA</v>
          </cell>
          <cell r="H73" t="str">
            <v xml:space="preserve"> PT.FI</v>
          </cell>
          <cell r="I73" t="str">
            <v>FREEPORT</v>
          </cell>
          <cell r="J73" t="str">
            <v>7000003606/10C0299JA</v>
          </cell>
          <cell r="K73" t="str">
            <v>7000003604/10C0299JA</v>
          </cell>
        </row>
        <row r="74">
          <cell r="B74" t="str">
            <v>DS 1721 MC</v>
          </cell>
          <cell r="C74" t="str">
            <v>01-9321F</v>
          </cell>
          <cell r="D74">
            <v>2008</v>
          </cell>
          <cell r="E74" t="str">
            <v>MHFM1BA3J8K092137</v>
          </cell>
          <cell r="F74" t="str">
            <v>TOYOTA AVANZA (SILVER) 4X2</v>
          </cell>
          <cell r="G74" t="str">
            <v>AVANZA</v>
          </cell>
          <cell r="H74" t="str">
            <v xml:space="preserve"> PT.FI</v>
          </cell>
          <cell r="I74" t="str">
            <v>FREEPORT</v>
          </cell>
          <cell r="J74" t="str">
            <v>7000003606/10C0299JA</v>
          </cell>
          <cell r="K74" t="str">
            <v>7000003604/10C0299JA</v>
          </cell>
        </row>
        <row r="75">
          <cell r="B75" t="str">
            <v>DS 1720 MC</v>
          </cell>
          <cell r="C75" t="str">
            <v>01-9322F</v>
          </cell>
          <cell r="D75">
            <v>2008</v>
          </cell>
          <cell r="E75" t="str">
            <v>MHFM1BA3J8K092713</v>
          </cell>
          <cell r="F75" t="str">
            <v>TOYOTA AVANZA (SILVER) 4X2</v>
          </cell>
          <cell r="G75" t="str">
            <v>AVANZA</v>
          </cell>
          <cell r="H75" t="str">
            <v xml:space="preserve"> PT.FI</v>
          </cell>
          <cell r="I75" t="str">
            <v>FREEPORT</v>
          </cell>
          <cell r="J75" t="str">
            <v>7000003606/10C0299JA</v>
          </cell>
          <cell r="K75" t="str">
            <v>7000003604/10C0299JA</v>
          </cell>
        </row>
        <row r="76">
          <cell r="B76" t="str">
            <v>DS 1725 MC</v>
          </cell>
          <cell r="C76" t="str">
            <v>01-9323F</v>
          </cell>
          <cell r="D76">
            <v>2008</v>
          </cell>
          <cell r="E76" t="str">
            <v>MHFM1BA3J8K092547</v>
          </cell>
          <cell r="F76" t="str">
            <v>TOYOTA AVANZA (SILVER) 4X2</v>
          </cell>
          <cell r="G76" t="str">
            <v>AVANZA</v>
          </cell>
          <cell r="H76" t="str">
            <v xml:space="preserve"> PT.FI</v>
          </cell>
          <cell r="I76" t="str">
            <v>FREEPORT</v>
          </cell>
          <cell r="J76" t="str">
            <v>7000003606/10C0299JA</v>
          </cell>
          <cell r="K76" t="str">
            <v>7000003604/10C0299JA</v>
          </cell>
        </row>
        <row r="77">
          <cell r="B77" t="str">
            <v>DS 1722 MC</v>
          </cell>
          <cell r="C77" t="str">
            <v>01-9324F</v>
          </cell>
          <cell r="D77">
            <v>2008</v>
          </cell>
          <cell r="E77" t="str">
            <v xml:space="preserve">MHFM1BA3J8K092276 </v>
          </cell>
          <cell r="F77" t="str">
            <v>TOYOTA AVANZA (SILVER) 4X2</v>
          </cell>
          <cell r="G77" t="str">
            <v>AVANZA</v>
          </cell>
          <cell r="H77" t="str">
            <v xml:space="preserve"> PT.FI</v>
          </cell>
          <cell r="I77" t="str">
            <v>FREEPORT</v>
          </cell>
          <cell r="J77" t="str">
            <v>7000003606/10C0299JA</v>
          </cell>
          <cell r="K77" t="str">
            <v>7000003604/10C0299JA</v>
          </cell>
        </row>
        <row r="78">
          <cell r="B78" t="str">
            <v>DS 1723 MC</v>
          </cell>
          <cell r="C78" t="str">
            <v>01-9325F</v>
          </cell>
          <cell r="D78">
            <v>2008</v>
          </cell>
          <cell r="E78" t="str">
            <v>MHFM1BA3J8K092626</v>
          </cell>
          <cell r="F78" t="str">
            <v>TOYOTA AVANZA (SILVER) 4X2</v>
          </cell>
          <cell r="G78" t="str">
            <v>AVANZA</v>
          </cell>
          <cell r="H78" t="str">
            <v xml:space="preserve"> PT.FI</v>
          </cell>
          <cell r="I78" t="str">
            <v>FREEPORT</v>
          </cell>
          <cell r="J78" t="str">
            <v>7000003606/10C0299JA</v>
          </cell>
          <cell r="K78" t="str">
            <v>7000003604/10C0299JA</v>
          </cell>
        </row>
        <row r="79">
          <cell r="B79" t="str">
            <v>DS 1719 MC</v>
          </cell>
          <cell r="C79" t="str">
            <v>N/A</v>
          </cell>
          <cell r="D79">
            <v>2008</v>
          </cell>
          <cell r="E79" t="str">
            <v>MHFM1BA3J8K092033</v>
          </cell>
          <cell r="F79" t="str">
            <v>TOYOTA AVANZA (SILVER) 4X2</v>
          </cell>
          <cell r="G79" t="str">
            <v>AVANZA</v>
          </cell>
          <cell r="H79" t="str">
            <v>MANAGEMENT</v>
          </cell>
          <cell r="I79" t="str">
            <v>MANAGEMENT</v>
          </cell>
          <cell r="J79" t="str">
            <v>7000003606/10C0299JA</v>
          </cell>
          <cell r="K79" t="str">
            <v>7000003604/10C0299JA</v>
          </cell>
        </row>
        <row r="80">
          <cell r="B80" t="str">
            <v>DS 8173 MB</v>
          </cell>
          <cell r="C80" t="str">
            <v>01-9288F</v>
          </cell>
          <cell r="D80">
            <v>2008</v>
          </cell>
          <cell r="E80" t="str">
            <v xml:space="preserve">MROAW12G580009115             </v>
          </cell>
          <cell r="F80" t="str">
            <v>TOYOTA HILUX PICK UP 4X2</v>
          </cell>
          <cell r="G80" t="str">
            <v>TOYOTA HILLUX</v>
          </cell>
          <cell r="H80" t="str">
            <v xml:space="preserve"> PT.FI</v>
          </cell>
          <cell r="I80" t="str">
            <v>FREEPORT</v>
          </cell>
          <cell r="J80" t="str">
            <v>7000003606/10C0299JA</v>
          </cell>
          <cell r="K80" t="str">
            <v>7000003604/10C0299JA</v>
          </cell>
        </row>
        <row r="81">
          <cell r="B81" t="str">
            <v>DS 8171 MB</v>
          </cell>
          <cell r="C81" t="str">
            <v>01-9292F</v>
          </cell>
          <cell r="D81">
            <v>2008</v>
          </cell>
          <cell r="E81" t="str">
            <v xml:space="preserve">MROAW12G980008954             </v>
          </cell>
          <cell r="F81" t="str">
            <v>TOYOTA HILUX PICK UP 4X2</v>
          </cell>
          <cell r="G81" t="str">
            <v>TOYOTA HILLUX</v>
          </cell>
          <cell r="H81" t="str">
            <v xml:space="preserve"> PT.FI</v>
          </cell>
          <cell r="I81" t="str">
            <v>FREEPORT</v>
          </cell>
          <cell r="J81" t="str">
            <v>7000003606/10C0299JA</v>
          </cell>
          <cell r="K81" t="str">
            <v>7000003604/10C0299JA</v>
          </cell>
        </row>
        <row r="82">
          <cell r="B82" t="str">
            <v>DS 8170 MB</v>
          </cell>
          <cell r="C82" t="str">
            <v>01-9294F</v>
          </cell>
          <cell r="D82">
            <v>2008</v>
          </cell>
          <cell r="E82" t="str">
            <v xml:space="preserve">MROAW12G780009004             </v>
          </cell>
          <cell r="F82" t="str">
            <v>TOYOTA HILUX PICK UP 4X2</v>
          </cell>
          <cell r="G82" t="str">
            <v>TOYOTA HILLUX</v>
          </cell>
          <cell r="H82" t="str">
            <v xml:space="preserve"> PT.FI</v>
          </cell>
          <cell r="I82" t="str">
            <v>FREEPORT</v>
          </cell>
          <cell r="J82" t="str">
            <v>7000003606/10C0299JA</v>
          </cell>
          <cell r="K82" t="str">
            <v>7000003604/10C0299JA</v>
          </cell>
        </row>
        <row r="83">
          <cell r="B83" t="str">
            <v>DS 8195 MB</v>
          </cell>
          <cell r="C83" t="str">
            <v>01-9329F</v>
          </cell>
          <cell r="D83">
            <v>2008</v>
          </cell>
          <cell r="E83" t="str">
            <v xml:space="preserve">MROAW12G880009738             </v>
          </cell>
          <cell r="F83" t="str">
            <v xml:space="preserve">TOYOTA HILUX PICK UP 4X2                </v>
          </cell>
          <cell r="G83" t="str">
            <v>TOYOTA HILLUX</v>
          </cell>
          <cell r="H83" t="str">
            <v xml:space="preserve"> PT.FI</v>
          </cell>
          <cell r="I83" t="str">
            <v>FREEPORT</v>
          </cell>
          <cell r="J83" t="str">
            <v>7000003606/10C0299JA</v>
          </cell>
          <cell r="K83" t="str">
            <v>7000003604/10C0299JA</v>
          </cell>
        </row>
        <row r="84">
          <cell r="B84" t="str">
            <v>DS 1849 MD</v>
          </cell>
          <cell r="C84" t="str">
            <v>TU-47</v>
          </cell>
          <cell r="D84">
            <v>2011</v>
          </cell>
          <cell r="E84" t="str">
            <v>MHCTBR54FBK310642</v>
          </cell>
          <cell r="F84" t="str">
            <v xml:space="preserve">ISUZU PANTHER TBR 54F TURBO LS </v>
          </cell>
          <cell r="G84" t="str">
            <v>ISUZU PANTHER TURBO LS</v>
          </cell>
          <cell r="H84" t="str">
            <v>JEFRY HASIBUAN</v>
          </cell>
          <cell r="I84" t="str">
            <v>MANAGEMENT</v>
          </cell>
          <cell r="J84" t="str">
            <v>7000003606/10C0299JA</v>
          </cell>
          <cell r="K84" t="str">
            <v>7000003604/10C0299JA</v>
          </cell>
        </row>
        <row r="85">
          <cell r="B85" t="str">
            <v>DS 1850 MD</v>
          </cell>
          <cell r="C85" t="str">
            <v>TU-48</v>
          </cell>
          <cell r="D85">
            <v>2011</v>
          </cell>
          <cell r="E85" t="str">
            <v>MHCTBR54FBK310640</v>
          </cell>
          <cell r="F85" t="str">
            <v xml:space="preserve">ISUZU PANTHER TBR 54F TURBO LS </v>
          </cell>
          <cell r="G85" t="str">
            <v>ISUZU PANTHER TURBO LS</v>
          </cell>
          <cell r="H85" t="str">
            <v>JEFRY HASIBUAN</v>
          </cell>
          <cell r="I85" t="str">
            <v>MANAGEMENT</v>
          </cell>
          <cell r="J85" t="str">
            <v>7000003606/10C0299JA</v>
          </cell>
          <cell r="K85" t="str">
            <v>7000003604/10C0299JA</v>
          </cell>
        </row>
        <row r="86">
          <cell r="B86" t="str">
            <v>DS 1851 MD</v>
          </cell>
          <cell r="C86" t="str">
            <v>TU-49</v>
          </cell>
          <cell r="D86">
            <v>2011</v>
          </cell>
          <cell r="E86" t="str">
            <v>MHCTBR54FBK310648</v>
          </cell>
          <cell r="F86" t="str">
            <v xml:space="preserve">ISUZU PANTHER TBR 54F TURBO LS </v>
          </cell>
          <cell r="G86" t="str">
            <v>ISUZU PANTHER TURBO LS</v>
          </cell>
          <cell r="H86" t="str">
            <v>SANGAJI MONOARFA</v>
          </cell>
          <cell r="I86" t="str">
            <v>HC-SS</v>
          </cell>
          <cell r="J86" t="str">
            <v>7000003606/10C0299JB</v>
          </cell>
          <cell r="K86" t="str">
            <v>7000003604/10C0299JB</v>
          </cell>
        </row>
        <row r="87">
          <cell r="B87" t="str">
            <v>DS 1852 MD</v>
          </cell>
          <cell r="C87" t="str">
            <v>TU-50</v>
          </cell>
          <cell r="D87">
            <v>2011</v>
          </cell>
          <cell r="E87" t="str">
            <v>MHCTBR54FBK310398</v>
          </cell>
          <cell r="F87" t="str">
            <v xml:space="preserve">ISUZU PANTHER TBR 54F TURBO LS </v>
          </cell>
          <cell r="G87" t="str">
            <v>ISUZU PANTHER TURBO LS</v>
          </cell>
          <cell r="H87" t="str">
            <v>SAGUNG ROSINTA</v>
          </cell>
          <cell r="I87" t="str">
            <v>HC-SS</v>
          </cell>
          <cell r="J87" t="str">
            <v>7000003606/10C0299JB</v>
          </cell>
          <cell r="K87" t="str">
            <v>7000003604/10C0299JB</v>
          </cell>
        </row>
        <row r="88">
          <cell r="B88" t="str">
            <v>DS 1702 MC</v>
          </cell>
          <cell r="C88" t="str">
            <v>TU-43</v>
          </cell>
          <cell r="D88">
            <v>2008</v>
          </cell>
          <cell r="E88" t="str">
            <v xml:space="preserve">MHCTBR54F8K291575             </v>
          </cell>
          <cell r="F88" t="str">
            <v>ISUZU PANTHER TBR541 (SILVER) 4X2</v>
          </cell>
          <cell r="G88" t="str">
            <v>ISUZU PANTHER TURBO SILVER 4X2</v>
          </cell>
          <cell r="H88" t="str">
            <v>RENI MV AZHAR</v>
          </cell>
          <cell r="I88" t="str">
            <v>HC-SS</v>
          </cell>
          <cell r="J88" t="str">
            <v>7000003606/10C0299JB</v>
          </cell>
          <cell r="K88" t="str">
            <v>7000003604/10C0299JB</v>
          </cell>
        </row>
        <row r="89">
          <cell r="B89" t="str">
            <v>DS 1709 MC</v>
          </cell>
          <cell r="C89" t="str">
            <v>01-9310F</v>
          </cell>
          <cell r="D89">
            <v>2008</v>
          </cell>
          <cell r="E89" t="str">
            <v xml:space="preserve">MHCTBR54F8K291584             </v>
          </cell>
          <cell r="F89" t="str">
            <v>ISUZU PANTHER TBR541 (SILVER) 4X2</v>
          </cell>
          <cell r="G89" t="str">
            <v>ISUZU PANTHER TURBO SILVER 4X2</v>
          </cell>
          <cell r="H89" t="str">
            <v xml:space="preserve"> PT.FI</v>
          </cell>
          <cell r="I89" t="str">
            <v>FREEPORT</v>
          </cell>
          <cell r="J89" t="str">
            <v>7000003606/10C0299JA</v>
          </cell>
          <cell r="K89" t="str">
            <v>7000003604/10C0299JA</v>
          </cell>
        </row>
        <row r="90">
          <cell r="B90" t="str">
            <v>DS 1710 MC</v>
          </cell>
          <cell r="C90" t="str">
            <v>01-9311F</v>
          </cell>
          <cell r="D90">
            <v>2008</v>
          </cell>
          <cell r="E90" t="str">
            <v xml:space="preserve">MHCTBR54F8K291586             </v>
          </cell>
          <cell r="F90" t="str">
            <v>ISUZU PANTHER TBR541 (SILVER) 4X2</v>
          </cell>
          <cell r="G90" t="str">
            <v>ISUZU PANTHER TURBO SILVER 4X2</v>
          </cell>
          <cell r="H90" t="str">
            <v xml:space="preserve"> PT.FI</v>
          </cell>
          <cell r="I90" t="str">
            <v>FREEPORT</v>
          </cell>
          <cell r="J90" t="str">
            <v>7000003606/10C0299JA</v>
          </cell>
          <cell r="K90" t="str">
            <v>7000003604/10C0299JA</v>
          </cell>
        </row>
        <row r="91">
          <cell r="B91" t="str">
            <v>DS 1711 MC</v>
          </cell>
          <cell r="C91" t="str">
            <v>N/A</v>
          </cell>
          <cell r="D91">
            <v>2008</v>
          </cell>
          <cell r="E91" t="str">
            <v xml:space="preserve">MHCTBR54F8K291587             </v>
          </cell>
          <cell r="F91" t="str">
            <v>ISUZU PANTHER TBR541 (SILVER) 4X2</v>
          </cell>
          <cell r="G91" t="str">
            <v>ISUZU PANTHER TURBO SILVER 4X2</v>
          </cell>
          <cell r="H91" t="str">
            <v>IVAN GULTOM</v>
          </cell>
          <cell r="I91" t="str">
            <v>CRC</v>
          </cell>
          <cell r="J91" t="str">
            <v>7000003606/10C5060CR</v>
          </cell>
          <cell r="K91" t="str">
            <v>7000003604/10C5060CR</v>
          </cell>
        </row>
        <row r="92">
          <cell r="B92" t="str">
            <v>DS 8238 MB</v>
          </cell>
          <cell r="C92" t="str">
            <v>N/A</v>
          </cell>
          <cell r="D92">
            <v>2008</v>
          </cell>
          <cell r="E92" t="str">
            <v xml:space="preserve">MNBUSFE108W742231             </v>
          </cell>
          <cell r="F92" t="str">
            <v xml:space="preserve">FORD RANGER DC 4X2  XLT 2.5             </v>
          </cell>
          <cell r="G92" t="str">
            <v>FORD RANGER DC</v>
          </cell>
          <cell r="H92" t="str">
            <v>SIGIT NUGROHO</v>
          </cell>
          <cell r="I92" t="str">
            <v>MRC</v>
          </cell>
          <cell r="J92" t="str">
            <v>7000003606/10C5060MR</v>
          </cell>
          <cell r="K92" t="str">
            <v>7000003604/10C5060MR</v>
          </cell>
        </row>
        <row r="93">
          <cell r="B93" t="str">
            <v>DS 8242 MB</v>
          </cell>
          <cell r="C93" t="str">
            <v>N/A</v>
          </cell>
          <cell r="D93">
            <v>2008</v>
          </cell>
          <cell r="E93" t="str">
            <v xml:space="preserve">MNBUSFE108W748299             </v>
          </cell>
          <cell r="F93" t="str">
            <v xml:space="preserve">FORD RANGER DC 4X2  XLT 2.5             </v>
          </cell>
          <cell r="G93" t="str">
            <v>FORD RANGER DC</v>
          </cell>
          <cell r="H93" t="str">
            <v>ANTON SUGIYARTO</v>
          </cell>
          <cell r="I93" t="str">
            <v>POD</v>
          </cell>
          <cell r="J93" t="str">
            <v>7000003606/10C5030HY</v>
          </cell>
          <cell r="K93" t="str">
            <v>7000003604/10C5030HY</v>
          </cell>
        </row>
        <row r="94">
          <cell r="B94" t="str">
            <v>DS 8237 MB</v>
          </cell>
          <cell r="C94" t="str">
            <v>01-9333F</v>
          </cell>
          <cell r="D94">
            <v>2008</v>
          </cell>
          <cell r="E94" t="str">
            <v xml:space="preserve">MNBUSFE908W740989             </v>
          </cell>
          <cell r="F94" t="str">
            <v xml:space="preserve">FORD RANGER DC 4X2  XLT 2.5             </v>
          </cell>
          <cell r="G94" t="str">
            <v>FORD RANGER DC</v>
          </cell>
          <cell r="H94" t="str">
            <v xml:space="preserve"> PT.FI</v>
          </cell>
          <cell r="I94" t="str">
            <v>FREEPORT</v>
          </cell>
          <cell r="J94" t="str">
            <v>7000003606/10C0299JA</v>
          </cell>
          <cell r="K94" t="str">
            <v>7000003604/10C0299JA</v>
          </cell>
        </row>
        <row r="95">
          <cell r="B95" t="str">
            <v>DS 8243 MC</v>
          </cell>
          <cell r="C95" t="str">
            <v>01-9344F</v>
          </cell>
          <cell r="D95">
            <v>2008</v>
          </cell>
          <cell r="E95" t="str">
            <v xml:space="preserve">MNBUSFE108W757243             </v>
          </cell>
          <cell r="F95" t="str">
            <v>FORD RANGER DOUBLE CABIN 4X2 2.5L XLT</v>
          </cell>
          <cell r="G95" t="str">
            <v>FORD RANGER DC</v>
          </cell>
          <cell r="H95" t="str">
            <v xml:space="preserve"> PT.FI</v>
          </cell>
          <cell r="I95" t="str">
            <v>FREEPORT</v>
          </cell>
          <cell r="J95" t="str">
            <v>7000003606/10C0299JA</v>
          </cell>
          <cell r="K95" t="str">
            <v>7000003604/10C0299JA</v>
          </cell>
        </row>
        <row r="96">
          <cell r="B96" t="str">
            <v>DS 1759 MC</v>
          </cell>
          <cell r="C96" t="str">
            <v>01-9345F</v>
          </cell>
          <cell r="D96">
            <v>2008</v>
          </cell>
          <cell r="E96" t="str">
            <v xml:space="preserve">MNBLS4D108W210372             </v>
          </cell>
          <cell r="F96" t="str">
            <v>FORD EVEREST 4X4 2.5L TDMT-XLT</v>
          </cell>
          <cell r="G96" t="str">
            <v>FORD EVEREST</v>
          </cell>
          <cell r="H96" t="str">
            <v xml:space="preserve"> PT.FI</v>
          </cell>
          <cell r="I96" t="str">
            <v>FREEPORT</v>
          </cell>
          <cell r="J96" t="str">
            <v>7000003606/10C0299JA</v>
          </cell>
          <cell r="K96" t="str">
            <v>7000003604/10C0299JA</v>
          </cell>
        </row>
        <row r="97">
          <cell r="B97" t="str">
            <v>DS 1757 MC</v>
          </cell>
          <cell r="C97" t="str">
            <v>01-9346F</v>
          </cell>
          <cell r="D97">
            <v>2008</v>
          </cell>
          <cell r="E97" t="str">
            <v xml:space="preserve">MNBLS4D108W210827             </v>
          </cell>
          <cell r="F97" t="str">
            <v>FORD EVEREST 4X4 2.5L TDMT-XLT</v>
          </cell>
          <cell r="G97" t="str">
            <v>FORD EVEREST</v>
          </cell>
          <cell r="H97" t="str">
            <v>PT.FI</v>
          </cell>
          <cell r="I97" t="str">
            <v>FREEPORT</v>
          </cell>
          <cell r="J97" t="str">
            <v>7000003606/10C0299JA</v>
          </cell>
          <cell r="K97" t="str">
            <v>7000003604/10C0299JA</v>
          </cell>
        </row>
        <row r="98">
          <cell r="B98" t="str">
            <v>DS 8024 MB</v>
          </cell>
          <cell r="C98" t="str">
            <v>N/A</v>
          </cell>
          <cell r="D98">
            <v>0</v>
          </cell>
          <cell r="E98">
            <v>0</v>
          </cell>
          <cell r="F98" t="str">
            <v>STRADA</v>
          </cell>
          <cell r="G98">
            <v>0</v>
          </cell>
          <cell r="H98" t="str">
            <v>DJUMADI PRAYOGO</v>
          </cell>
          <cell r="I98" t="str">
            <v>CAKRA JAWARA</v>
          </cell>
          <cell r="J98" t="str">
            <v>7000003604/1310000080</v>
          </cell>
          <cell r="K98" t="str">
            <v>7000003604/1310000080</v>
          </cell>
        </row>
        <row r="99">
          <cell r="B99" t="str">
            <v>DS 1508 MF</v>
          </cell>
          <cell r="C99" t="str">
            <v>N/A</v>
          </cell>
          <cell r="D99">
            <v>0</v>
          </cell>
          <cell r="E99">
            <v>0</v>
          </cell>
          <cell r="F99" t="str">
            <v>FORD RANGER</v>
          </cell>
          <cell r="G99">
            <v>0</v>
          </cell>
          <cell r="H99" t="str">
            <v>DJUMADI PRAYOGO</v>
          </cell>
          <cell r="I99" t="str">
            <v>CAKRA JAWARA</v>
          </cell>
          <cell r="J99" t="str">
            <v>7000003604/1310000080</v>
          </cell>
          <cell r="K99" t="str">
            <v>7000003604/1310000080</v>
          </cell>
        </row>
        <row r="100">
          <cell r="B100" t="str">
            <v>DS 8138 MD</v>
          </cell>
          <cell r="C100" t="str">
            <v>N/A</v>
          </cell>
          <cell r="D100">
            <v>0</v>
          </cell>
          <cell r="E100">
            <v>0</v>
          </cell>
          <cell r="F100" t="str">
            <v>FORD RANGER</v>
          </cell>
          <cell r="G100">
            <v>0</v>
          </cell>
          <cell r="H100" t="str">
            <v>DJUMADI PRAYOGO</v>
          </cell>
          <cell r="I100" t="str">
            <v>CAKRA JAWARA</v>
          </cell>
          <cell r="J100" t="str">
            <v>7000003604/1310000080</v>
          </cell>
          <cell r="K100" t="str">
            <v>7000003604/1310000080</v>
          </cell>
        </row>
        <row r="101">
          <cell r="B101" t="str">
            <v>DS 8375 MD</v>
          </cell>
          <cell r="C101" t="str">
            <v>N/A</v>
          </cell>
          <cell r="D101">
            <v>0</v>
          </cell>
          <cell r="E101">
            <v>0</v>
          </cell>
          <cell r="F101" t="str">
            <v>FORD RANGER</v>
          </cell>
          <cell r="G101">
            <v>0</v>
          </cell>
          <cell r="H101" t="str">
            <v>DJUMADI PRAYOGO</v>
          </cell>
          <cell r="I101" t="str">
            <v>CAKRA JAWARA</v>
          </cell>
          <cell r="J101" t="str">
            <v>7000003604/1310000080</v>
          </cell>
          <cell r="K101" t="str">
            <v>7000003604/1310000080</v>
          </cell>
        </row>
        <row r="102">
          <cell r="B102" t="str">
            <v>DS 1808 MC</v>
          </cell>
          <cell r="C102" t="str">
            <v>N/A</v>
          </cell>
          <cell r="D102">
            <v>0</v>
          </cell>
          <cell r="E102">
            <v>0</v>
          </cell>
          <cell r="F102" t="str">
            <v>FORD EVEREST</v>
          </cell>
          <cell r="G102">
            <v>0</v>
          </cell>
          <cell r="H102" t="str">
            <v>DJUMADI PRAYOGO</v>
          </cell>
          <cell r="I102" t="str">
            <v>CAKRA JAWARA</v>
          </cell>
          <cell r="J102" t="str">
            <v>7000003604/1310000080</v>
          </cell>
          <cell r="K102" t="str">
            <v>7000003604/1310000080</v>
          </cell>
        </row>
        <row r="103">
          <cell r="B103" t="str">
            <v>DD 8443 IV</v>
          </cell>
          <cell r="C103" t="str">
            <v>N/A</v>
          </cell>
          <cell r="D103">
            <v>0</v>
          </cell>
          <cell r="E103">
            <v>0</v>
          </cell>
          <cell r="F103" t="str">
            <v>TOYOTA HILUX</v>
          </cell>
          <cell r="G103" t="str">
            <v>HILUX</v>
          </cell>
          <cell r="H103" t="str">
            <v>FAULER TAMPUBOLON</v>
          </cell>
          <cell r="I103" t="str">
            <v>CKB</v>
          </cell>
          <cell r="J103" t="str">
            <v>7000003604/1310000070</v>
          </cell>
          <cell r="K103" t="str">
            <v>7000003604/1310000070</v>
          </cell>
        </row>
        <row r="104">
          <cell r="B104" t="str">
            <v>DS 1698 MC</v>
          </cell>
          <cell r="C104" t="str">
            <v>TU-44</v>
          </cell>
          <cell r="D104">
            <v>0</v>
          </cell>
          <cell r="E104">
            <v>0</v>
          </cell>
          <cell r="F104" t="str">
            <v>ISUZU PANTHER TBR541 (SILVER) 4X2</v>
          </cell>
          <cell r="G104" t="str">
            <v>ISUZU PANTHER TURBO SILVER 4X2</v>
          </cell>
          <cell r="H104" t="str">
            <v>IVAN GULTOM</v>
          </cell>
          <cell r="I104" t="str">
            <v>CRC</v>
          </cell>
          <cell r="J104" t="str">
            <v>7000003606/10C5060CR</v>
          </cell>
          <cell r="K104" t="str">
            <v>7000003604/10C5060CR</v>
          </cell>
        </row>
        <row r="105">
          <cell r="B105" t="str">
            <v>DS 8286 MA</v>
          </cell>
          <cell r="C105" t="str">
            <v>TU-39</v>
          </cell>
          <cell r="D105">
            <v>0</v>
          </cell>
          <cell r="E105">
            <v>0</v>
          </cell>
          <cell r="F105" t="str">
            <v>FORD RANGER</v>
          </cell>
          <cell r="G105">
            <v>0</v>
          </cell>
          <cell r="H105" t="str">
            <v>SIGIT NUGROHO</v>
          </cell>
          <cell r="I105" t="str">
            <v>MRC</v>
          </cell>
          <cell r="J105" t="str">
            <v>7000003606/10C5060MR</v>
          </cell>
          <cell r="K105" t="str">
            <v>7000003604/10C5060MR</v>
          </cell>
        </row>
        <row r="106">
          <cell r="B106" t="str">
            <v>DS 8194 MB</v>
          </cell>
          <cell r="C106" t="str">
            <v>01-9327F</v>
          </cell>
          <cell r="D106">
            <v>0</v>
          </cell>
          <cell r="E106" t="str">
            <v xml:space="preserve">MROAW12G780009794             </v>
          </cell>
          <cell r="F106" t="str">
            <v xml:space="preserve">TOYOTA HILUX PICK UP 4X2                </v>
          </cell>
          <cell r="G106" t="str">
            <v>TOYOTA HILLUX</v>
          </cell>
          <cell r="H106" t="str">
            <v xml:space="preserve"> PT.FI</v>
          </cell>
          <cell r="I106" t="str">
            <v>LELANG</v>
          </cell>
          <cell r="J106" t="str">
            <v>7000003606/10C0299JA</v>
          </cell>
          <cell r="K106" t="str">
            <v>7000003604/10C0299JA</v>
          </cell>
        </row>
        <row r="107">
          <cell r="B107" t="str">
            <v>DS 8196 MB</v>
          </cell>
          <cell r="C107" t="str">
            <v>01-9328F</v>
          </cell>
          <cell r="D107">
            <v>0</v>
          </cell>
          <cell r="E107" t="str">
            <v xml:space="preserve">MROAW12G480009705             </v>
          </cell>
          <cell r="F107" t="str">
            <v xml:space="preserve">TOYOTA HILUX PICK UP 4X2                </v>
          </cell>
          <cell r="G107" t="str">
            <v>TOYOTA HILLUX</v>
          </cell>
          <cell r="H107" t="str">
            <v xml:space="preserve"> PT.FI</v>
          </cell>
          <cell r="I107" t="str">
            <v>LELANG</v>
          </cell>
          <cell r="J107" t="str">
            <v>7000003606/10C0299JA</v>
          </cell>
          <cell r="K107" t="str">
            <v>7000003604/10C0299JA</v>
          </cell>
        </row>
        <row r="108">
          <cell r="B108" t="str">
            <v>DS 7320 MB</v>
          </cell>
          <cell r="C108" t="str">
            <v>TU-01</v>
          </cell>
          <cell r="D108">
            <v>0</v>
          </cell>
          <cell r="E108">
            <v>0</v>
          </cell>
          <cell r="F108" t="str">
            <v>BUS IVECO 60 PASSENGGERS</v>
          </cell>
          <cell r="G108" t="str">
            <v>IVECO BUS</v>
          </cell>
          <cell r="H108" t="str">
            <v>SANGAJI MONOARFA</v>
          </cell>
          <cell r="I108" t="str">
            <v>HC-SS</v>
          </cell>
          <cell r="J108" t="str">
            <v>7000003606/10C0299JB</v>
          </cell>
          <cell r="K108" t="str">
            <v>7000003604/10C0299JB</v>
          </cell>
        </row>
        <row r="109">
          <cell r="B109" t="str">
            <v>DS 1699 MC</v>
          </cell>
          <cell r="C109" t="str">
            <v>N/A</v>
          </cell>
          <cell r="D109">
            <v>0</v>
          </cell>
          <cell r="E109">
            <v>0</v>
          </cell>
          <cell r="F109" t="str">
            <v>ISUZU PANTHER TBR541 (SILVER) 4X2</v>
          </cell>
          <cell r="G109" t="str">
            <v>ISUZU PANTHER TBR541 (SILVER) 4X2</v>
          </cell>
          <cell r="H109" t="str">
            <v xml:space="preserve"> PT.FI</v>
          </cell>
          <cell r="I109" t="str">
            <v>LELANG</v>
          </cell>
          <cell r="J109" t="str">
            <v>7000003606/10C0299JA</v>
          </cell>
          <cell r="K109" t="str">
            <v>7000003604/10C0299JA</v>
          </cell>
        </row>
        <row r="110">
          <cell r="B110" t="str">
            <v>DS 1700 MC</v>
          </cell>
          <cell r="C110" t="str">
            <v>N/A</v>
          </cell>
          <cell r="D110">
            <v>0</v>
          </cell>
          <cell r="E110">
            <v>0</v>
          </cell>
          <cell r="F110" t="str">
            <v>ISUZU PANTHER TBR541 (SILVER) 4X2</v>
          </cell>
          <cell r="G110" t="str">
            <v>ISUZU PANTHER TBR541 (SILVER) 4X2</v>
          </cell>
          <cell r="H110" t="str">
            <v xml:space="preserve"> PT.FI</v>
          </cell>
          <cell r="I110" t="str">
            <v>LELANG</v>
          </cell>
          <cell r="J110" t="str">
            <v>7000003606/10C0299JA</v>
          </cell>
          <cell r="K110" t="str">
            <v>7000003604/10C0299JA</v>
          </cell>
        </row>
        <row r="111">
          <cell r="B111" t="str">
            <v>DS 1703 MC</v>
          </cell>
          <cell r="C111" t="str">
            <v>N/A</v>
          </cell>
          <cell r="D111">
            <v>0</v>
          </cell>
          <cell r="E111">
            <v>0</v>
          </cell>
          <cell r="F111" t="str">
            <v>ISUZU PANTHER TBR541 (SILVER) 4X2</v>
          </cell>
          <cell r="G111" t="str">
            <v>ISUZU PANTHER TBR541 (SILVER) 4X2</v>
          </cell>
          <cell r="H111" t="str">
            <v xml:space="preserve"> PT.FI</v>
          </cell>
          <cell r="I111" t="str">
            <v>LELANG</v>
          </cell>
          <cell r="J111" t="str">
            <v>7000003606/10C0299JA</v>
          </cell>
          <cell r="K111" t="str">
            <v>7000003604/10C0299JA</v>
          </cell>
        </row>
        <row r="112">
          <cell r="B112" t="str">
            <v>DS 1704 MC</v>
          </cell>
          <cell r="C112" t="str">
            <v>N/A</v>
          </cell>
          <cell r="D112">
            <v>0</v>
          </cell>
          <cell r="E112">
            <v>0</v>
          </cell>
          <cell r="F112" t="str">
            <v>ISUZU PANTHER TBR541 (SILVER) 4X2</v>
          </cell>
          <cell r="G112" t="str">
            <v>ISUZU PANTHER TBR541 (SILVER) 4X2</v>
          </cell>
          <cell r="H112" t="str">
            <v xml:space="preserve"> PT.FI</v>
          </cell>
          <cell r="I112" t="str">
            <v>LELANG</v>
          </cell>
          <cell r="J112" t="str">
            <v>7000003606/10C0299JA</v>
          </cell>
          <cell r="K112" t="str">
            <v>7000003604/10C0299JA</v>
          </cell>
        </row>
        <row r="113">
          <cell r="B113" t="str">
            <v>DS 1708 MC</v>
          </cell>
          <cell r="C113" t="str">
            <v>N/A</v>
          </cell>
          <cell r="D113">
            <v>0</v>
          </cell>
          <cell r="E113">
            <v>0</v>
          </cell>
          <cell r="F113" t="str">
            <v>ISUZU PANTHER TBR541 (SILVER) 4X2</v>
          </cell>
          <cell r="G113" t="str">
            <v>ISUZU PANTHER TBR541 (SILVER) 4X2</v>
          </cell>
          <cell r="H113" t="str">
            <v xml:space="preserve"> PT.FI</v>
          </cell>
          <cell r="I113" t="str">
            <v>LELANG</v>
          </cell>
          <cell r="J113" t="str">
            <v>7000003606/10C0299JA</v>
          </cell>
          <cell r="K113" t="str">
            <v>7000003604/10C0299JA</v>
          </cell>
        </row>
        <row r="114">
          <cell r="B114" t="str">
            <v>DS 8169 MB</v>
          </cell>
          <cell r="C114" t="str">
            <v>N/A</v>
          </cell>
          <cell r="D114">
            <v>0</v>
          </cell>
          <cell r="E114">
            <v>0</v>
          </cell>
          <cell r="F114" t="str">
            <v xml:space="preserve">TOYOTA HILUX PICK UP 4X2                </v>
          </cell>
          <cell r="G114" t="str">
            <v>TOYOTA HILLUX</v>
          </cell>
          <cell r="H114" t="str">
            <v xml:space="preserve"> PT.FI</v>
          </cell>
          <cell r="I114" t="str">
            <v>LELANG</v>
          </cell>
          <cell r="J114" t="str">
            <v>7000003606/10C0299JA</v>
          </cell>
          <cell r="K114" t="str">
            <v>7000003604/10C0299JA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STER LIST VEHICLE"/>
      <sheetName val="Sheet2"/>
      <sheetName val="Sheet1"/>
      <sheetName val="SUM"/>
      <sheetName val="Summary Jatuh tempo"/>
      <sheetName val="SCRAP FI"/>
      <sheetName val="FOR REPORT TO HO"/>
      <sheetName val="Lookup"/>
      <sheetName val="Sheet3"/>
      <sheetName val="Data HO  vs MASTER DATA TTD"/>
      <sheetName val="Master Data TTD vs Data HO"/>
      <sheetName val="Sheet5"/>
      <sheetName val="Buget tO MASTER DATA"/>
    </sheetNames>
    <sheetDataSet>
      <sheetData sheetId="0"/>
      <sheetData sheetId="1">
        <row r="4">
          <cell r="C4" t="str">
            <v>PA 1585 MC</v>
          </cell>
          <cell r="D4" t="str">
            <v>01-9270</v>
          </cell>
          <cell r="E4" t="str">
            <v>TU-62</v>
          </cell>
          <cell r="F4" t="str">
            <v>WLAT826128</v>
          </cell>
          <cell r="G4" t="str">
            <v>MNBLS4D107W204071</v>
          </cell>
          <cell r="H4" t="str">
            <v>FORD EVEREST</v>
          </cell>
          <cell r="I4" t="str">
            <v>MINI BUS</v>
          </cell>
          <cell r="J4" t="str">
            <v>FORD EVEREST 4X4 2.5L TDMT-XLT</v>
          </cell>
          <cell r="K4" t="str">
            <v>2007</v>
          </cell>
          <cell r="L4" t="str">
            <v>TRAKINDO</v>
          </cell>
          <cell r="M4" t="str">
            <v>Trakindo</v>
          </cell>
          <cell r="N4" t="str">
            <v>LOWLAND</v>
          </cell>
          <cell r="O4" t="str">
            <v>I NENGAH SUMANTRA</v>
          </cell>
          <cell r="P4" t="str">
            <v>INCE JABBAR</v>
          </cell>
          <cell r="Q4" t="str">
            <v>MRC</v>
          </cell>
          <cell r="R4" t="str">
            <v>LOBU</v>
          </cell>
          <cell r="S4" t="str">
            <v>PLAN TO SCRAP</v>
          </cell>
          <cell r="T4">
            <v>152217</v>
          </cell>
          <cell r="U4" t="str">
            <v>NO</v>
          </cell>
          <cell r="V4">
            <v>42734</v>
          </cell>
          <cell r="W4">
            <v>43806</v>
          </cell>
          <cell r="X4">
            <v>115</v>
          </cell>
          <cell r="Y4">
            <v>44902</v>
          </cell>
          <cell r="Z4">
            <v>1211</v>
          </cell>
          <cell r="AA4" t="str">
            <v/>
          </cell>
          <cell r="AB4" t="str">
            <v/>
          </cell>
          <cell r="AC4" t="str">
            <v/>
          </cell>
          <cell r="AD4" t="str">
            <v>7000003617/10C9060HG</v>
          </cell>
          <cell r="AE4" t="str">
            <v>7000003613/10C9060HG</v>
          </cell>
          <cell r="AF4" t="str">
            <v>7000003605/10C9060HG</v>
          </cell>
        </row>
        <row r="5">
          <cell r="C5" t="str">
            <v>PA 1529 MC</v>
          </cell>
          <cell r="D5" t="str">
            <v>01-9271</v>
          </cell>
          <cell r="E5" t="str">
            <v>TU-63</v>
          </cell>
          <cell r="F5" t="str">
            <v>WLAT801794</v>
          </cell>
          <cell r="G5" t="str">
            <v>MNBLS4D107W202453</v>
          </cell>
          <cell r="H5" t="str">
            <v>FORD EVEREST</v>
          </cell>
          <cell r="I5" t="str">
            <v>MINI BUS</v>
          </cell>
          <cell r="J5" t="str">
            <v>FORD EVEREST 4X4 2.5L TDMT-XLT</v>
          </cell>
          <cell r="K5" t="str">
            <v>2007</v>
          </cell>
          <cell r="L5" t="str">
            <v>TRAKINDO</v>
          </cell>
          <cell r="M5" t="str">
            <v>Trakindo</v>
          </cell>
          <cell r="N5" t="str">
            <v>LOWLAND</v>
          </cell>
          <cell r="O5" t="str">
            <v>I NENGAH SUMANTRA</v>
          </cell>
          <cell r="P5" t="str">
            <v>I NENGAH SUMANTRA</v>
          </cell>
          <cell r="Q5" t="str">
            <v>MRC</v>
          </cell>
          <cell r="R5" t="str">
            <v>LOBU</v>
          </cell>
          <cell r="S5" t="str">
            <v>OPERATION</v>
          </cell>
          <cell r="T5">
            <v>135984</v>
          </cell>
          <cell r="U5" t="str">
            <v>NO</v>
          </cell>
          <cell r="V5">
            <v>42734</v>
          </cell>
          <cell r="W5">
            <v>43720</v>
          </cell>
          <cell r="X5">
            <v>29</v>
          </cell>
          <cell r="Y5">
            <v>44816</v>
          </cell>
          <cell r="Z5">
            <v>1125</v>
          </cell>
          <cell r="AA5" t="str">
            <v>JATUH TEMPO</v>
          </cell>
          <cell r="AB5" t="str">
            <v>PKB</v>
          </cell>
          <cell r="AC5" t="str">
            <v/>
          </cell>
          <cell r="AD5" t="str">
            <v>7000003617/10C9060HG</v>
          </cell>
          <cell r="AE5" t="str">
            <v>7000003613/10C9060HG</v>
          </cell>
          <cell r="AF5" t="str">
            <v>7000003605/10C9060HG</v>
          </cell>
        </row>
        <row r="6">
          <cell r="C6" t="str">
            <v>PA 1584 MC</v>
          </cell>
          <cell r="D6" t="str">
            <v>01-9272</v>
          </cell>
          <cell r="E6" t="str">
            <v>TU-64</v>
          </cell>
          <cell r="F6" t="str">
            <v>WLAT826364</v>
          </cell>
          <cell r="G6" t="str">
            <v>MNBLS4D107W204100</v>
          </cell>
          <cell r="H6" t="str">
            <v>FORD EVEREST</v>
          </cell>
          <cell r="I6" t="str">
            <v>MINI BUS</v>
          </cell>
          <cell r="J6" t="str">
            <v>FORD EVEREST 4X4 2.5L TDMT-XLT</v>
          </cell>
          <cell r="K6" t="str">
            <v>2007</v>
          </cell>
          <cell r="L6" t="str">
            <v>TRAKINDO</v>
          </cell>
          <cell r="M6" t="str">
            <v>Trakindo</v>
          </cell>
          <cell r="N6" t="str">
            <v>LOWLAND</v>
          </cell>
          <cell r="O6" t="str">
            <v>PLAN TO SCRAP</v>
          </cell>
          <cell r="P6" t="str">
            <v>PLAN TO SCRAP</v>
          </cell>
          <cell r="Q6" t="str">
            <v>SERVICE STORE 61</v>
          </cell>
          <cell r="R6" t="str">
            <v>LOBU</v>
          </cell>
          <cell r="S6" t="str">
            <v>OPERATION</v>
          </cell>
          <cell r="T6">
            <v>138006</v>
          </cell>
          <cell r="U6" t="str">
            <v>NO</v>
          </cell>
          <cell r="V6">
            <v>42734</v>
          </cell>
          <cell r="W6">
            <v>43806</v>
          </cell>
          <cell r="X6">
            <v>115</v>
          </cell>
          <cell r="Y6">
            <v>44902</v>
          </cell>
          <cell r="Z6">
            <v>1211</v>
          </cell>
          <cell r="AA6" t="str">
            <v/>
          </cell>
          <cell r="AB6" t="str">
            <v/>
          </cell>
          <cell r="AC6" t="str">
            <v/>
          </cell>
          <cell r="AD6" t="str">
            <v>7000003617/10C6160HG</v>
          </cell>
          <cell r="AE6" t="str">
            <v>7000003613/10C6160HG</v>
          </cell>
          <cell r="AF6" t="str">
            <v>7000003605/10C6160HG</v>
          </cell>
        </row>
        <row r="7">
          <cell r="C7" t="str">
            <v>PA 1615 MC</v>
          </cell>
          <cell r="D7" t="str">
            <v>01-9278</v>
          </cell>
          <cell r="E7" t="str">
            <v>TU-65</v>
          </cell>
          <cell r="F7" t="str">
            <v>WLAT826065</v>
          </cell>
          <cell r="G7" t="str">
            <v>MNBLSAD107W204089</v>
          </cell>
          <cell r="H7" t="str">
            <v>FORD EVEREST</v>
          </cell>
          <cell r="I7" t="str">
            <v>MINI BUS</v>
          </cell>
          <cell r="J7" t="str">
            <v>FORD EVEREST 4X4 XLT 3.0</v>
          </cell>
          <cell r="K7" t="str">
            <v>2007</v>
          </cell>
          <cell r="L7" t="str">
            <v>TRAKINDO</v>
          </cell>
          <cell r="M7" t="str">
            <v>Trakindo</v>
          </cell>
          <cell r="N7" t="str">
            <v>LOWLAND</v>
          </cell>
          <cell r="O7" t="str">
            <v>MUHIBBULLAH</v>
          </cell>
          <cell r="P7" t="str">
            <v>ANDREW LAW</v>
          </cell>
          <cell r="Q7" t="str">
            <v>PRODUCT SUPPORT</v>
          </cell>
          <cell r="R7" t="str">
            <v>HO TEMBAGAPURA</v>
          </cell>
          <cell r="S7" t="str">
            <v>POOL</v>
          </cell>
          <cell r="T7">
            <v>152399</v>
          </cell>
          <cell r="U7" t="str">
            <v>NO</v>
          </cell>
          <cell r="V7">
            <v>42734</v>
          </cell>
          <cell r="W7">
            <v>43875</v>
          </cell>
          <cell r="X7">
            <v>184</v>
          </cell>
          <cell r="Y7">
            <v>44971</v>
          </cell>
          <cell r="Z7">
            <v>1280</v>
          </cell>
          <cell r="AA7" t="str">
            <v/>
          </cell>
          <cell r="AB7" t="str">
            <v/>
          </cell>
          <cell r="AC7" t="str">
            <v/>
          </cell>
          <cell r="AD7" t="str">
            <v>7000003617/10C0260HG</v>
          </cell>
          <cell r="AE7" t="str">
            <v>7000003613/10C0260HG</v>
          </cell>
          <cell r="AF7" t="str">
            <v>7000003605/10C0260HG</v>
          </cell>
        </row>
        <row r="8">
          <cell r="C8" t="str">
            <v>PA 1758 MC</v>
          </cell>
          <cell r="D8" t="str">
            <v>01-9353</v>
          </cell>
          <cell r="E8" t="str">
            <v>TU-66</v>
          </cell>
          <cell r="F8" t="str">
            <v>WLAT941931</v>
          </cell>
          <cell r="G8" t="str">
            <v>MNBLS4D108W210715</v>
          </cell>
          <cell r="H8" t="str">
            <v>FORD EVEREST</v>
          </cell>
          <cell r="I8" t="str">
            <v>MINI BUS</v>
          </cell>
          <cell r="J8" t="str">
            <v>FORD EVEREST 4X4 2.5L TDMT-XLT</v>
          </cell>
          <cell r="K8" t="str">
            <v>2007</v>
          </cell>
          <cell r="L8" t="str">
            <v>TRAKINDO</v>
          </cell>
          <cell r="M8" t="str">
            <v>Trakindo</v>
          </cell>
          <cell r="N8" t="str">
            <v>LOWLAND</v>
          </cell>
          <cell r="O8" t="str">
            <v>MUHIBBULLAH</v>
          </cell>
          <cell r="P8" t="str">
            <v>ANTON SUGIYARTO</v>
          </cell>
          <cell r="Q8" t="str">
            <v>PARTS OPERATION &amp; DISTRIBUTION LOBU</v>
          </cell>
          <cell r="R8" t="str">
            <v>LOBU</v>
          </cell>
          <cell r="S8" t="str">
            <v>OPERATION</v>
          </cell>
          <cell r="T8">
            <v>140903</v>
          </cell>
          <cell r="U8" t="str">
            <v>NO</v>
          </cell>
          <cell r="V8">
            <v>42734</v>
          </cell>
          <cell r="W8">
            <v>43783</v>
          </cell>
          <cell r="X8">
            <v>92</v>
          </cell>
          <cell r="Y8">
            <v>45244</v>
          </cell>
          <cell r="Z8">
            <v>1553</v>
          </cell>
          <cell r="AA8" t="str">
            <v/>
          </cell>
          <cell r="AB8" t="str">
            <v/>
          </cell>
          <cell r="AC8" t="str">
            <v/>
          </cell>
          <cell r="AD8" t="str">
            <v>7000003617/10C5030HY</v>
          </cell>
          <cell r="AE8" t="str">
            <v>7000003613/10C5030HY</v>
          </cell>
          <cell r="AF8" t="str">
            <v>7000003605/10C5030HY</v>
          </cell>
        </row>
        <row r="9">
          <cell r="C9" t="str">
            <v>PA 8103 MB</v>
          </cell>
          <cell r="D9" t="str">
            <v>01-9268</v>
          </cell>
          <cell r="E9" t="str">
            <v>TU-67</v>
          </cell>
          <cell r="F9" t="str">
            <v>WEAT129778</v>
          </cell>
          <cell r="G9" t="str">
            <v>MNBUSFE907W681099</v>
          </cell>
          <cell r="H9" t="str">
            <v>FORD RANGER</v>
          </cell>
          <cell r="I9" t="str">
            <v>DOUBLE CABIN</v>
          </cell>
          <cell r="J9" t="str">
            <v>FORD RANGER DBL CABIN 4X4 XLT 3.0</v>
          </cell>
          <cell r="K9" t="str">
            <v>2007</v>
          </cell>
          <cell r="L9" t="str">
            <v>TRAKINDO</v>
          </cell>
          <cell r="M9" t="str">
            <v>Trakindo</v>
          </cell>
          <cell r="N9" t="str">
            <v>LOWLAND</v>
          </cell>
          <cell r="O9" t="str">
            <v>ALFONSUS MANANGKOT</v>
          </cell>
          <cell r="P9" t="str">
            <v>WILHELMUS FONATABA/MAXIMUS HARTOYO</v>
          </cell>
          <cell r="Q9" t="str">
            <v>BUSINESS. DEV. &amp; CUSTOMER. SERV.</v>
          </cell>
          <cell r="R9" t="str">
            <v>HO TEMBAGAPURA</v>
          </cell>
          <cell r="S9" t="str">
            <v>OPERATION</v>
          </cell>
          <cell r="T9">
            <v>246787</v>
          </cell>
          <cell r="U9">
            <v>42750</v>
          </cell>
          <cell r="V9">
            <v>42734</v>
          </cell>
          <cell r="W9">
            <v>43806</v>
          </cell>
          <cell r="X9">
            <v>115</v>
          </cell>
          <cell r="Y9">
            <v>44910</v>
          </cell>
          <cell r="Z9">
            <v>1219</v>
          </cell>
          <cell r="AA9" t="str">
            <v/>
          </cell>
          <cell r="AB9" t="str">
            <v/>
          </cell>
          <cell r="AC9" t="str">
            <v/>
          </cell>
          <cell r="AD9" t="str">
            <v>7000003617/10C0299FZ</v>
          </cell>
          <cell r="AE9" t="str">
            <v>7000003613/10C0299FZ</v>
          </cell>
          <cell r="AF9" t="str">
            <v>7000003605/10C0299FZ</v>
          </cell>
        </row>
        <row r="10">
          <cell r="C10" t="str">
            <v>PA 8097 MB</v>
          </cell>
          <cell r="D10" t="str">
            <v>01-9269</v>
          </cell>
          <cell r="E10" t="str">
            <v>TU-68</v>
          </cell>
          <cell r="F10" t="str">
            <v>WEAT126516</v>
          </cell>
          <cell r="G10" t="str">
            <v>MNBUSFE907W675061</v>
          </cell>
          <cell r="H10" t="str">
            <v>FORD RANGER</v>
          </cell>
          <cell r="I10" t="str">
            <v>DOUBLE CABIN</v>
          </cell>
          <cell r="J10" t="str">
            <v>FORD RANGER DBL CABIN 4X4 XLT 3.0</v>
          </cell>
          <cell r="K10" t="str">
            <v>2007</v>
          </cell>
          <cell r="L10" t="str">
            <v>TRAKINDO</v>
          </cell>
          <cell r="M10" t="str">
            <v>Trakindo</v>
          </cell>
          <cell r="N10" t="str">
            <v>LOWLAND</v>
          </cell>
          <cell r="O10" t="str">
            <v>PLAN TO SCRAP</v>
          </cell>
          <cell r="P10" t="str">
            <v>PLAN TO SCRAP</v>
          </cell>
          <cell r="Q10" t="str">
            <v>HC &amp; SUPPORT SERVICES</v>
          </cell>
          <cell r="R10" t="str">
            <v>HO TEMBAGAPURA</v>
          </cell>
          <cell r="S10" t="str">
            <v>PLAN TO SCRAP</v>
          </cell>
          <cell r="T10"/>
          <cell r="U10">
            <v>42869</v>
          </cell>
          <cell r="V10">
            <v>42734</v>
          </cell>
          <cell r="W10">
            <v>43796</v>
          </cell>
          <cell r="X10">
            <v>105</v>
          </cell>
          <cell r="Y10">
            <v>44892</v>
          </cell>
          <cell r="Z10">
            <v>1201</v>
          </cell>
          <cell r="AA10" t="str">
            <v/>
          </cell>
          <cell r="AB10" t="str">
            <v/>
          </cell>
          <cell r="AC10" t="str">
            <v/>
          </cell>
          <cell r="AD10" t="str">
            <v>7000003617/10C0299JO</v>
          </cell>
          <cell r="AE10" t="str">
            <v>7000003613/10C0299JO</v>
          </cell>
          <cell r="AF10" t="str">
            <v>7000003605/10C0299JO</v>
          </cell>
        </row>
        <row r="11">
          <cell r="C11" t="str">
            <v>PA 8235 MB</v>
          </cell>
          <cell r="D11" t="str">
            <v>01-9352</v>
          </cell>
          <cell r="E11" t="str">
            <v>TU-71</v>
          </cell>
          <cell r="F11" t="str">
            <v>WEAT162717</v>
          </cell>
          <cell r="G11"/>
          <cell r="H11" t="str">
            <v>FORD RANGER</v>
          </cell>
          <cell r="I11" t="str">
            <v>DOUBLE CABIN</v>
          </cell>
          <cell r="J11" t="str">
            <v>FORD RANGER DC 4X4 XLT 3.0</v>
          </cell>
          <cell r="K11" t="str">
            <v>2008</v>
          </cell>
          <cell r="L11" t="str">
            <v>TRAKINDO</v>
          </cell>
          <cell r="M11" t="str">
            <v>Trakindo</v>
          </cell>
          <cell r="N11" t="str">
            <v>LOWLAND</v>
          </cell>
          <cell r="O11" t="str">
            <v>I NENGAH SUMANTRA</v>
          </cell>
          <cell r="P11" t="str">
            <v>I NENGAH SUMANTRA</v>
          </cell>
          <cell r="Q11" t="str">
            <v>MRC</v>
          </cell>
          <cell r="R11" t="str">
            <v>LOBU</v>
          </cell>
          <cell r="S11" t="str">
            <v>OPERATION</v>
          </cell>
          <cell r="T11">
            <v>221918</v>
          </cell>
          <cell r="U11">
            <v>42851</v>
          </cell>
          <cell r="V11">
            <v>42734</v>
          </cell>
          <cell r="W11">
            <v>43783</v>
          </cell>
          <cell r="X11">
            <v>92</v>
          </cell>
          <cell r="Y11">
            <v>45244</v>
          </cell>
          <cell r="Z11">
            <v>1553</v>
          </cell>
          <cell r="AA11" t="str">
            <v/>
          </cell>
          <cell r="AB11" t="str">
            <v/>
          </cell>
          <cell r="AC11" t="str">
            <v/>
          </cell>
          <cell r="AD11" t="str">
            <v>7000003617/10C9060HG</v>
          </cell>
          <cell r="AE11" t="str">
            <v>7000003613/10C9060HG</v>
          </cell>
          <cell r="AF11" t="str">
            <v>7000003605/10C9060HG</v>
          </cell>
        </row>
        <row r="12">
          <cell r="C12" t="str">
            <v>DS 8236 MC</v>
          </cell>
          <cell r="D12"/>
          <cell r="E12" t="str">
            <v>TU-73</v>
          </cell>
          <cell r="F12" t="str">
            <v>WEAT114576</v>
          </cell>
          <cell r="G12" t="str">
            <v>MNBUSFE90AW890068</v>
          </cell>
          <cell r="H12" t="str">
            <v>FORD RANGER</v>
          </cell>
          <cell r="I12" t="str">
            <v>DOUBLE CABIN</v>
          </cell>
          <cell r="J12" t="str">
            <v>FORD RANGER DBL CABIN 4X4 XLT 3.0 M/T</v>
          </cell>
          <cell r="K12" t="str">
            <v>2010</v>
          </cell>
          <cell r="L12" t="str">
            <v>TRAKINDO</v>
          </cell>
          <cell r="M12" t="str">
            <v>Trakindo</v>
          </cell>
          <cell r="N12" t="str">
            <v>LOWLAND</v>
          </cell>
          <cell r="O12" t="str">
            <v>PLAN TO SCRAP</v>
          </cell>
          <cell r="P12" t="str">
            <v>PLAN TO SCRAP</v>
          </cell>
          <cell r="Q12" t="str">
            <v>PARTS OPERATION &amp; DISTRIBUTION LOBU</v>
          </cell>
          <cell r="R12" t="str">
            <v>LOBU</v>
          </cell>
          <cell r="S12" t="str">
            <v>PLAN TO SCRAP</v>
          </cell>
          <cell r="T12"/>
          <cell r="U12">
            <v>42748</v>
          </cell>
          <cell r="V12">
            <v>42734</v>
          </cell>
          <cell r="W12">
            <v>43813</v>
          </cell>
          <cell r="X12">
            <v>122</v>
          </cell>
          <cell r="Y12">
            <v>44179</v>
          </cell>
          <cell r="Z12">
            <v>488</v>
          </cell>
          <cell r="AA12" t="str">
            <v/>
          </cell>
          <cell r="AB12" t="str">
            <v/>
          </cell>
          <cell r="AC12" t="str">
            <v/>
          </cell>
          <cell r="AD12" t="str">
            <v>7000003617/10C5030HY</v>
          </cell>
          <cell r="AE12" t="str">
            <v>7000003613/10C5030HY</v>
          </cell>
          <cell r="AF12" t="str">
            <v>7000003605/10C5030HY</v>
          </cell>
        </row>
        <row r="13">
          <cell r="C13" t="str">
            <v>DS 8239 MC</v>
          </cell>
          <cell r="D13"/>
          <cell r="E13" t="str">
            <v>TU-74</v>
          </cell>
          <cell r="F13" t="str">
            <v>WEAT1141827</v>
          </cell>
          <cell r="G13" t="str">
            <v>MNBUSFE90AW881702</v>
          </cell>
          <cell r="H13" t="str">
            <v>FORD RANGER</v>
          </cell>
          <cell r="I13" t="str">
            <v>DOUBLE CABIN</v>
          </cell>
          <cell r="J13" t="str">
            <v>FORD RANGER DBL CABIN 4X4 XLT 3.0 M/T</v>
          </cell>
          <cell r="K13" t="str">
            <v>2010</v>
          </cell>
          <cell r="L13" t="str">
            <v>TRAKINDO</v>
          </cell>
          <cell r="M13" t="str">
            <v>Trakindo</v>
          </cell>
          <cell r="N13" t="str">
            <v>LOWLAND</v>
          </cell>
          <cell r="O13" t="str">
            <v>PLAN TO SCRAP</v>
          </cell>
          <cell r="P13" t="str">
            <v>PLAN TO SCRAP</v>
          </cell>
          <cell r="Q13" t="str">
            <v>HC &amp; SUPPORT SERVICES</v>
          </cell>
          <cell r="R13" t="str">
            <v>HO TEMBAGAPURA</v>
          </cell>
          <cell r="S13" t="str">
            <v>PLAN TO SCRAP</v>
          </cell>
          <cell r="T13">
            <v>157249</v>
          </cell>
          <cell r="U13">
            <v>42851</v>
          </cell>
          <cell r="V13">
            <v>42734</v>
          </cell>
          <cell r="W13">
            <v>43813</v>
          </cell>
          <cell r="X13">
            <v>122</v>
          </cell>
          <cell r="Y13">
            <v>44179</v>
          </cell>
          <cell r="Z13">
            <v>488</v>
          </cell>
          <cell r="AA13" t="str">
            <v/>
          </cell>
          <cell r="AB13" t="str">
            <v/>
          </cell>
          <cell r="AC13" t="str">
            <v/>
          </cell>
          <cell r="AD13" t="str">
            <v>7000003617/10C0299JO</v>
          </cell>
          <cell r="AE13" t="str">
            <v>7000003613/10C0299JO</v>
          </cell>
          <cell r="AF13" t="str">
            <v>7000003605/10C0299JO</v>
          </cell>
        </row>
        <row r="14">
          <cell r="C14" t="str">
            <v>PA 8175 MC</v>
          </cell>
          <cell r="D14" t="str">
            <v>01-9401</v>
          </cell>
          <cell r="E14" t="str">
            <v>01-9401</v>
          </cell>
          <cell r="F14" t="str">
            <v>1VD-0133229</v>
          </cell>
          <cell r="G14" t="str">
            <v>JTELV71J200022463</v>
          </cell>
          <cell r="H14" t="str">
            <v>TOYOTA LC PICK UP</v>
          </cell>
          <cell r="I14" t="str">
            <v>SINGLE CABIN</v>
          </cell>
          <cell r="J14" t="str">
            <v>TOYOTA LAND CRUISER 70 4.5 C/C (4 X 4) MT / PICK UP</v>
          </cell>
          <cell r="K14">
            <v>2011</v>
          </cell>
          <cell r="L14" t="str">
            <v>TRAKINDO</v>
          </cell>
          <cell r="M14" t="str">
            <v>Trakindo</v>
          </cell>
          <cell r="N14" t="str">
            <v>HIGHLAND</v>
          </cell>
          <cell r="O14" t="str">
            <v>ARIS TANDI PANGGUA</v>
          </cell>
          <cell r="P14" t="str">
            <v>JIMMY YOHANES RUMIMPUNU / SUTRISNO</v>
          </cell>
          <cell r="Q14" t="str">
            <v>RENTAL MAINTENANCE</v>
          </cell>
          <cell r="R14" t="str">
            <v>UNDERGROUND OPERATION</v>
          </cell>
          <cell r="S14" t="str">
            <v>OPERATION</v>
          </cell>
          <cell r="T14"/>
          <cell r="U14" t="str">
            <v>NO</v>
          </cell>
          <cell r="V14" t="str">
            <v>NO</v>
          </cell>
          <cell r="W14">
            <v>43790</v>
          </cell>
          <cell r="X14">
            <v>99</v>
          </cell>
          <cell r="Y14">
            <v>44521</v>
          </cell>
          <cell r="Z14">
            <v>830</v>
          </cell>
          <cell r="AA14" t="str">
            <v/>
          </cell>
          <cell r="AB14" t="str">
            <v/>
          </cell>
          <cell r="AC14" t="str">
            <v/>
          </cell>
          <cell r="AD14" t="str">
            <v>7000003617/10C6060HG</v>
          </cell>
          <cell r="AE14" t="str">
            <v>7000003613/10C6060HG</v>
          </cell>
          <cell r="AF14" t="str">
            <v>7000003605/10C6060HG</v>
          </cell>
        </row>
        <row r="15">
          <cell r="C15" t="str">
            <v>PA 8176 MC</v>
          </cell>
          <cell r="D15" t="str">
            <v>01-9402</v>
          </cell>
          <cell r="E15" t="str">
            <v>01-9402</v>
          </cell>
          <cell r="F15" t="str">
            <v>1VD-0133614</v>
          </cell>
          <cell r="G15" t="str">
            <v>JTELV71J300022522</v>
          </cell>
          <cell r="H15" t="str">
            <v>TOYOTA LC PICK UP</v>
          </cell>
          <cell r="I15" t="str">
            <v>SINGLE CABIN</v>
          </cell>
          <cell r="J15" t="str">
            <v>TOYOTA LAND CRUISER 70 4.5 C/C (4 X 4) MT / PICK UP</v>
          </cell>
          <cell r="K15">
            <v>2011</v>
          </cell>
          <cell r="L15" t="str">
            <v>TRAKINDO</v>
          </cell>
          <cell r="M15" t="str">
            <v>Trakindo</v>
          </cell>
          <cell r="N15" t="str">
            <v>HIGHLAND</v>
          </cell>
          <cell r="O15" t="str">
            <v>ARIS TANDI PANGGUA</v>
          </cell>
          <cell r="P15" t="str">
            <v>MARADONA NADAPDAP / AHMAD IKRAM</v>
          </cell>
          <cell r="Q15" t="str">
            <v>RENTAL MAINTENANCE</v>
          </cell>
          <cell r="R15" t="str">
            <v>UNDERGROUND OPERATION</v>
          </cell>
          <cell r="S15" t="str">
            <v>OPERATION</v>
          </cell>
          <cell r="T15"/>
          <cell r="U15" t="str">
            <v>NO</v>
          </cell>
          <cell r="V15" t="str">
            <v>NO</v>
          </cell>
          <cell r="W15">
            <v>43790</v>
          </cell>
          <cell r="X15">
            <v>99</v>
          </cell>
          <cell r="Y15">
            <v>44521</v>
          </cell>
          <cell r="Z15">
            <v>830</v>
          </cell>
          <cell r="AA15" t="str">
            <v/>
          </cell>
          <cell r="AB15" t="str">
            <v/>
          </cell>
          <cell r="AC15" t="str">
            <v/>
          </cell>
          <cell r="AD15" t="str">
            <v>7000003617/10C6060HG</v>
          </cell>
          <cell r="AE15" t="str">
            <v>7000003613/10C6060HG</v>
          </cell>
          <cell r="AF15" t="str">
            <v>7000003605/10C6060HG</v>
          </cell>
        </row>
        <row r="16">
          <cell r="C16" t="str">
            <v>PA 8178 MC</v>
          </cell>
          <cell r="D16" t="str">
            <v>01-9403</v>
          </cell>
          <cell r="E16" t="str">
            <v>01-9403</v>
          </cell>
          <cell r="F16" t="str">
            <v>1VD-0133008</v>
          </cell>
          <cell r="G16" t="str">
            <v>JTELV71J200022432</v>
          </cell>
          <cell r="H16" t="str">
            <v>TOYOTA LC PICK UP</v>
          </cell>
          <cell r="I16" t="str">
            <v>SINGLE CABIN</v>
          </cell>
          <cell r="J16" t="str">
            <v>TOYOTA LAND CRUISER 70 4.5 C/C (4 X 4) MT / PICK UP</v>
          </cell>
          <cell r="K16">
            <v>2011</v>
          </cell>
          <cell r="L16" t="str">
            <v>TRAKINDO</v>
          </cell>
          <cell r="M16" t="str">
            <v>Trakindo</v>
          </cell>
          <cell r="N16" t="str">
            <v>HIGHLAND</v>
          </cell>
          <cell r="O16" t="str">
            <v>DUDUNG FIRMAN HUSNANDAR</v>
          </cell>
          <cell r="P16" t="str">
            <v>MESAK KAMISOREY / BUDI H</v>
          </cell>
          <cell r="Q16" t="str">
            <v>SERVICE OPERATION HAUL TRUCK</v>
          </cell>
          <cell r="R16" t="str">
            <v>GRASBERG OPERATION</v>
          </cell>
          <cell r="S16" t="str">
            <v>OPERATION</v>
          </cell>
          <cell r="T16"/>
          <cell r="U16" t="str">
            <v>NO</v>
          </cell>
          <cell r="V16" t="str">
            <v>NO</v>
          </cell>
          <cell r="W16">
            <v>43790</v>
          </cell>
          <cell r="X16">
            <v>99</v>
          </cell>
          <cell r="Y16">
            <v>44521</v>
          </cell>
          <cell r="Z16">
            <v>830</v>
          </cell>
          <cell r="AA16" t="str">
            <v/>
          </cell>
          <cell r="AB16" t="str">
            <v/>
          </cell>
          <cell r="AC16" t="str">
            <v/>
          </cell>
          <cell r="AD16" t="str">
            <v>7000003617/10C4960HG</v>
          </cell>
          <cell r="AE16" t="str">
            <v>7000003613/10C4960HG</v>
          </cell>
          <cell r="AF16" t="str">
            <v>7000003605/10C4960HG</v>
          </cell>
        </row>
        <row r="17">
          <cell r="C17" t="str">
            <v>PA 8179 MC</v>
          </cell>
          <cell r="D17" t="str">
            <v>01-9404</v>
          </cell>
          <cell r="E17" t="str">
            <v>01-9404</v>
          </cell>
          <cell r="F17" t="str">
            <v>1VD-0131712</v>
          </cell>
          <cell r="G17" t="str">
            <v>JTELV71J000022249</v>
          </cell>
          <cell r="H17" t="str">
            <v>TOYOTA LC PICK UP</v>
          </cell>
          <cell r="I17" t="str">
            <v>SINGLE CABIN</v>
          </cell>
          <cell r="J17" t="str">
            <v>TOYOTA LAND CRUISER 70 4.5 C/C (4 X 4) MT / PICK UP</v>
          </cell>
          <cell r="K17">
            <v>2011</v>
          </cell>
          <cell r="L17" t="str">
            <v>TRAKINDO</v>
          </cell>
          <cell r="M17" t="str">
            <v>Trakindo</v>
          </cell>
          <cell r="N17" t="str">
            <v>HIGHLAND</v>
          </cell>
          <cell r="O17" t="str">
            <v>MUHIBBULLAH</v>
          </cell>
          <cell r="P17" t="str">
            <v>AGUS PANGEMANAN / YAHYA SAKRANG</v>
          </cell>
          <cell r="Q17" t="str">
            <v>PARTS OPERATION &amp; DISTRIBUTION HOBU</v>
          </cell>
          <cell r="R17" t="str">
            <v>GRASBERG OPERATION</v>
          </cell>
          <cell r="S17" t="str">
            <v>OPERATION</v>
          </cell>
          <cell r="T17"/>
          <cell r="U17" t="str">
            <v>NO</v>
          </cell>
          <cell r="V17" t="str">
            <v>NO</v>
          </cell>
          <cell r="W17">
            <v>43790</v>
          </cell>
          <cell r="X17">
            <v>99</v>
          </cell>
          <cell r="Y17">
            <v>44521</v>
          </cell>
          <cell r="Z17">
            <v>830</v>
          </cell>
          <cell r="AA17" t="str">
            <v/>
          </cell>
          <cell r="AB17" t="str">
            <v/>
          </cell>
          <cell r="AC17" t="str">
            <v/>
          </cell>
          <cell r="AD17" t="str">
            <v>7000003617/10C4930HY</v>
          </cell>
          <cell r="AE17" t="str">
            <v>7000003613/10C4930HY</v>
          </cell>
          <cell r="AF17" t="str">
            <v>7000003605/10C4930HY</v>
          </cell>
        </row>
        <row r="18">
          <cell r="C18" t="str">
            <v>PA 1404 MB</v>
          </cell>
          <cell r="D18" t="str">
            <v>01-9410</v>
          </cell>
          <cell r="E18" t="str">
            <v>01-9410</v>
          </cell>
          <cell r="F18" t="str">
            <v>1VD-0147557</v>
          </cell>
          <cell r="G18" t="str">
            <v>JTERV71J700005295</v>
          </cell>
          <cell r="H18" t="str">
            <v>TOYOTA LC TROOP CARRIER</v>
          </cell>
          <cell r="I18" t="str">
            <v>JEEP</v>
          </cell>
          <cell r="J18" t="str">
            <v>TOYOTA LAND CRUISER 70 4.5 TROOP CARRIER (4 X 4) MT</v>
          </cell>
          <cell r="K18">
            <v>2011</v>
          </cell>
          <cell r="L18" t="str">
            <v>TRAKINDO</v>
          </cell>
          <cell r="M18" t="str">
            <v>Trakindo</v>
          </cell>
          <cell r="N18" t="str">
            <v>HIGHLAND</v>
          </cell>
          <cell r="O18" t="str">
            <v>DUDUNG FIRMAN HUSNANDAR</v>
          </cell>
          <cell r="P18" t="str">
            <v>FX KRISTIYANTO / ALIYANTO</v>
          </cell>
          <cell r="Q18" t="str">
            <v>SERVICE OPERATION HAUL TRUCK</v>
          </cell>
          <cell r="R18" t="str">
            <v>GRASBERG OPERATION</v>
          </cell>
          <cell r="S18" t="str">
            <v>OPERATION</v>
          </cell>
          <cell r="T18"/>
          <cell r="U18" t="str">
            <v>NO</v>
          </cell>
          <cell r="V18" t="str">
            <v>NO</v>
          </cell>
          <cell r="W18">
            <v>43925</v>
          </cell>
          <cell r="X18">
            <v>234</v>
          </cell>
          <cell r="Y18">
            <v>44655</v>
          </cell>
          <cell r="Z18">
            <v>964</v>
          </cell>
          <cell r="AA18" t="str">
            <v/>
          </cell>
          <cell r="AB18" t="str">
            <v/>
          </cell>
          <cell r="AC18" t="str">
            <v/>
          </cell>
          <cell r="AD18" t="str">
            <v>7000003617/10C4960HG</v>
          </cell>
          <cell r="AE18" t="str">
            <v>7000003613/10C4960HG</v>
          </cell>
          <cell r="AF18" t="str">
            <v>7000003605/10C4960HG</v>
          </cell>
        </row>
        <row r="19">
          <cell r="C19" t="str">
            <v>PA 1403 MB</v>
          </cell>
          <cell r="D19" t="str">
            <v>01-9411</v>
          </cell>
          <cell r="E19" t="str">
            <v>01-9411</v>
          </cell>
          <cell r="F19" t="str">
            <v>1VD-0147378</v>
          </cell>
          <cell r="G19" t="str">
            <v>JTERV71J800005287</v>
          </cell>
          <cell r="H19" t="str">
            <v>TOYOTA LC TROOP CARRIER</v>
          </cell>
          <cell r="I19" t="str">
            <v>JEEP</v>
          </cell>
          <cell r="J19" t="str">
            <v>TOYOTA LAND CRUISER 70 4.5 TROOP CARRIER (4 X 4) MT</v>
          </cell>
          <cell r="K19">
            <v>2011</v>
          </cell>
          <cell r="L19" t="str">
            <v>TRAKINDO</v>
          </cell>
          <cell r="M19" t="str">
            <v>Trakindo</v>
          </cell>
          <cell r="N19" t="str">
            <v>HIGHLAND</v>
          </cell>
          <cell r="O19" t="str">
            <v>I NENGAH SUMANTRA</v>
          </cell>
          <cell r="P19" t="str">
            <v>ARIS TANDI PANGGUA</v>
          </cell>
          <cell r="Q19" t="str">
            <v>RENTAL MAINTENANCE</v>
          </cell>
          <cell r="R19" t="str">
            <v>UNDERGROUND OPERATION</v>
          </cell>
          <cell r="S19" t="str">
            <v>HOLDER</v>
          </cell>
          <cell r="T19"/>
          <cell r="U19" t="str">
            <v>NO</v>
          </cell>
          <cell r="V19" t="str">
            <v>NO</v>
          </cell>
          <cell r="W19">
            <v>43925</v>
          </cell>
          <cell r="X19">
            <v>234</v>
          </cell>
          <cell r="Y19">
            <v>44655</v>
          </cell>
          <cell r="Z19">
            <v>964</v>
          </cell>
          <cell r="AA19" t="str">
            <v/>
          </cell>
          <cell r="AB19" t="str">
            <v/>
          </cell>
          <cell r="AC19" t="str">
            <v/>
          </cell>
          <cell r="AD19" t="str">
            <v>7000003617/10C6060HG</v>
          </cell>
          <cell r="AE19" t="str">
            <v>7000003613/10C6060HG</v>
          </cell>
          <cell r="AF19" t="str">
            <v>7000003605/10C6060HG</v>
          </cell>
        </row>
        <row r="20">
          <cell r="C20" t="str">
            <v>PA 1406 MB</v>
          </cell>
          <cell r="D20" t="str">
            <v>01-9412</v>
          </cell>
          <cell r="E20" t="str">
            <v>01-9412</v>
          </cell>
          <cell r="F20" t="str">
            <v>1VD-0147696</v>
          </cell>
          <cell r="G20" t="str">
            <v>JTERV71J900005301</v>
          </cell>
          <cell r="H20" t="str">
            <v>TOYOTA LC TROOP CARRIER</v>
          </cell>
          <cell r="I20" t="str">
            <v>JEEP</v>
          </cell>
          <cell r="J20" t="str">
            <v>TOYOTA LAND CRUISER 70 4.5 TROOP CARRIER (4 X 4) MT</v>
          </cell>
          <cell r="K20">
            <v>2011</v>
          </cell>
          <cell r="L20" t="str">
            <v>TRAKINDO</v>
          </cell>
          <cell r="M20" t="str">
            <v>Trakindo</v>
          </cell>
          <cell r="N20" t="str">
            <v>HIGHLAND</v>
          </cell>
          <cell r="O20" t="str">
            <v>DJAROT IRNAWAN PURNAMAADHI</v>
          </cell>
          <cell r="P20" t="str">
            <v>RONNY KUMENDONG /KENARYAN ROMPIS</v>
          </cell>
          <cell r="Q20" t="str">
            <v>SERVICE SUPPORT GRASBERG</v>
          </cell>
          <cell r="R20" t="str">
            <v>GRASBERG OPERATION</v>
          </cell>
          <cell r="S20" t="str">
            <v>OPERATION</v>
          </cell>
          <cell r="T20"/>
          <cell r="U20" t="str">
            <v>NO</v>
          </cell>
          <cell r="V20" t="str">
            <v>NO</v>
          </cell>
          <cell r="W20">
            <v>43925</v>
          </cell>
          <cell r="X20">
            <v>234</v>
          </cell>
          <cell r="Y20">
            <v>44655</v>
          </cell>
          <cell r="Z20">
            <v>964</v>
          </cell>
          <cell r="AA20" t="str">
            <v/>
          </cell>
          <cell r="AB20" t="str">
            <v/>
          </cell>
          <cell r="AC20" t="str">
            <v/>
          </cell>
          <cell r="AD20" t="str">
            <v>7000003617/10C4960HG</v>
          </cell>
          <cell r="AE20" t="str">
            <v>7000003613/10C4960HG</v>
          </cell>
          <cell r="AF20" t="str">
            <v>7000003605/10C4960HG</v>
          </cell>
        </row>
        <row r="21">
          <cell r="C21" t="str">
            <v>PA 1407 MB</v>
          </cell>
          <cell r="D21" t="str">
            <v>01-9413</v>
          </cell>
          <cell r="E21" t="str">
            <v>01-9413</v>
          </cell>
          <cell r="F21" t="str">
            <v>1VD-0147781</v>
          </cell>
          <cell r="G21" t="str">
            <v>JTERV71J600005305</v>
          </cell>
          <cell r="H21" t="str">
            <v>TOYOTA LC TROOP CARRIER</v>
          </cell>
          <cell r="I21" t="str">
            <v>JEEP</v>
          </cell>
          <cell r="J21" t="str">
            <v>TOYOTA LAND CRUISER 70 4.5 TROOP CARRIER (4 X 4) MT</v>
          </cell>
          <cell r="K21">
            <v>2011</v>
          </cell>
          <cell r="L21" t="str">
            <v>TRAKINDO</v>
          </cell>
          <cell r="M21" t="str">
            <v>Trakindo</v>
          </cell>
          <cell r="N21" t="str">
            <v>HIGHLAND</v>
          </cell>
          <cell r="O21" t="str">
            <v>DARREN GRAEME HABEL</v>
          </cell>
          <cell r="P21" t="str">
            <v>JAJA SUDRAJAT / HERMAN / HOLIDIN</v>
          </cell>
          <cell r="Q21" t="str">
            <v>SERVICE OPERATION UNDERGROUND</v>
          </cell>
          <cell r="R21" t="str">
            <v>UNDERGROUND OPERATION</v>
          </cell>
          <cell r="S21" t="str">
            <v>OPERATION</v>
          </cell>
          <cell r="T21"/>
          <cell r="U21" t="str">
            <v>NO</v>
          </cell>
          <cell r="V21" t="str">
            <v>NO</v>
          </cell>
          <cell r="W21">
            <v>43925</v>
          </cell>
          <cell r="X21">
            <v>234</v>
          </cell>
          <cell r="Y21">
            <v>44655</v>
          </cell>
          <cell r="Z21">
            <v>964</v>
          </cell>
          <cell r="AA21" t="str">
            <v/>
          </cell>
          <cell r="AB21" t="str">
            <v/>
          </cell>
          <cell r="AC21" t="str">
            <v/>
          </cell>
          <cell r="AD21" t="str">
            <v>7000003617/10C6060HG</v>
          </cell>
          <cell r="AE21" t="str">
            <v>7000003613/10C6060HG</v>
          </cell>
          <cell r="AF21" t="str">
            <v>7000003605/10C6060HG</v>
          </cell>
        </row>
        <row r="22">
          <cell r="C22" t="str">
            <v>PA 8313 MC</v>
          </cell>
          <cell r="D22" t="str">
            <v>01-9414</v>
          </cell>
          <cell r="E22" t="str">
            <v>01-9414</v>
          </cell>
          <cell r="F22" t="str">
            <v>1VD-0147218</v>
          </cell>
          <cell r="G22" t="str">
            <v>JTELV71JX00024638</v>
          </cell>
          <cell r="H22" t="str">
            <v>TOYOTA LC PICK UP</v>
          </cell>
          <cell r="I22" t="str">
            <v>SINGLE CABIN</v>
          </cell>
          <cell r="J22" t="str">
            <v>TOYOTA LAND CRUISER 70 4.5 C/C (4 X 4) MT / PICK UP</v>
          </cell>
          <cell r="K22">
            <v>2011</v>
          </cell>
          <cell r="L22" t="str">
            <v>TRAKINDO</v>
          </cell>
          <cell r="M22" t="str">
            <v>Trakindo</v>
          </cell>
          <cell r="N22" t="str">
            <v>HIGHLAND</v>
          </cell>
          <cell r="O22" t="str">
            <v>FRITS DE RUITER</v>
          </cell>
          <cell r="P22" t="str">
            <v xml:space="preserve">PRANS PATIUNG </v>
          </cell>
          <cell r="Q22" t="str">
            <v>HIGHLAND PRODUCT SUPPORT</v>
          </cell>
          <cell r="R22" t="str">
            <v>UNDERGROUND OPERATION</v>
          </cell>
          <cell r="S22" t="str">
            <v>OPERATION</v>
          </cell>
          <cell r="T22"/>
          <cell r="U22" t="str">
            <v>NO</v>
          </cell>
          <cell r="V22" t="str">
            <v>NO</v>
          </cell>
          <cell r="W22">
            <v>43925</v>
          </cell>
          <cell r="X22">
            <v>234</v>
          </cell>
          <cell r="Y22">
            <v>44655</v>
          </cell>
          <cell r="Z22">
            <v>964</v>
          </cell>
          <cell r="AA22" t="str">
            <v/>
          </cell>
          <cell r="AB22" t="str">
            <v/>
          </cell>
          <cell r="AC22" t="str">
            <v/>
          </cell>
          <cell r="AD22" t="str">
            <v>7000003617/10C6060HG</v>
          </cell>
          <cell r="AE22" t="str">
            <v>7000003613/10C6060HG</v>
          </cell>
          <cell r="AF22" t="str">
            <v>7000003605/10C6060HG</v>
          </cell>
        </row>
        <row r="23">
          <cell r="C23" t="str">
            <v>PA 1405 MB</v>
          </cell>
          <cell r="D23" t="str">
            <v>01-9415</v>
          </cell>
          <cell r="E23" t="str">
            <v>01-9415</v>
          </cell>
          <cell r="F23" t="str">
            <v>1VD-0146826</v>
          </cell>
          <cell r="G23" t="str">
            <v>JTEEV73J500007476</v>
          </cell>
          <cell r="H23" t="str">
            <v>TOYOTA LC WAGON</v>
          </cell>
          <cell r="I23" t="str">
            <v>JEEP</v>
          </cell>
          <cell r="J23" t="str">
            <v>TOYOTA LAND CRUISER 70 4.5 WAGON (4 X 4) MT</v>
          </cell>
          <cell r="K23">
            <v>2011</v>
          </cell>
          <cell r="L23" t="str">
            <v>TRAKINDO</v>
          </cell>
          <cell r="M23" t="str">
            <v>Trakindo</v>
          </cell>
          <cell r="N23" t="str">
            <v>HIGHLAND</v>
          </cell>
          <cell r="O23" t="str">
            <v>FRITS DE RUITER</v>
          </cell>
          <cell r="P23" t="str">
            <v>FRITS DE RUITER</v>
          </cell>
          <cell r="Q23" t="str">
            <v>UNDERGROUND OPERATION</v>
          </cell>
          <cell r="R23" t="str">
            <v>UNDERGROUND OPERATION</v>
          </cell>
          <cell r="S23" t="str">
            <v>HOLDER</v>
          </cell>
          <cell r="T23"/>
          <cell r="U23" t="str">
            <v>NO</v>
          </cell>
          <cell r="V23" t="str">
            <v>NO</v>
          </cell>
          <cell r="W23">
            <v>43925</v>
          </cell>
          <cell r="X23">
            <v>234</v>
          </cell>
          <cell r="Y23">
            <v>44655</v>
          </cell>
          <cell r="Z23">
            <v>964</v>
          </cell>
          <cell r="AA23" t="str">
            <v/>
          </cell>
          <cell r="AB23" t="str">
            <v/>
          </cell>
          <cell r="AC23" t="str">
            <v/>
          </cell>
          <cell r="AD23" t="str">
            <v>7000003617/10C6099JA</v>
          </cell>
          <cell r="AE23" t="str">
            <v>7000003613/10C6099JA</v>
          </cell>
          <cell r="AF23" t="str">
            <v>7000003605/10C6099JA</v>
          </cell>
        </row>
        <row r="24">
          <cell r="C24" t="str">
            <v>PA 1408 MB</v>
          </cell>
          <cell r="D24" t="str">
            <v>01-9416</v>
          </cell>
          <cell r="E24" t="str">
            <v>01-9416</v>
          </cell>
          <cell r="F24" t="str">
            <v>1VD-0174212</v>
          </cell>
          <cell r="G24" t="str">
            <v>JTEEV73J900007495</v>
          </cell>
          <cell r="H24" t="str">
            <v>TOYOTA LC WAGON</v>
          </cell>
          <cell r="I24" t="str">
            <v>JEEP</v>
          </cell>
          <cell r="J24" t="str">
            <v>TOYOTA LAND CRUISER 70 4.5 WAGON (4 X 4) MT</v>
          </cell>
          <cell r="K24">
            <v>2011</v>
          </cell>
          <cell r="L24" t="str">
            <v>TRAKINDO</v>
          </cell>
          <cell r="M24" t="str">
            <v>Trakindo</v>
          </cell>
          <cell r="N24" t="str">
            <v>HIGHLAND</v>
          </cell>
          <cell r="O24" t="str">
            <v>PETER ROY DUDLEY</v>
          </cell>
          <cell r="P24" t="str">
            <v>PETER ROY DUDLEY</v>
          </cell>
          <cell r="Q24" t="str">
            <v>MANAGEMENT</v>
          </cell>
          <cell r="R24" t="str">
            <v>HO TEMBAGAPURA</v>
          </cell>
          <cell r="S24" t="str">
            <v>HOLDER</v>
          </cell>
          <cell r="T24"/>
          <cell r="U24" t="str">
            <v>NO</v>
          </cell>
          <cell r="V24" t="str">
            <v>NO</v>
          </cell>
          <cell r="W24">
            <v>43925</v>
          </cell>
          <cell r="X24">
            <v>234</v>
          </cell>
          <cell r="Y24">
            <v>44655</v>
          </cell>
          <cell r="Z24">
            <v>964</v>
          </cell>
          <cell r="AA24" t="str">
            <v/>
          </cell>
          <cell r="AB24" t="str">
            <v/>
          </cell>
          <cell r="AC24" t="str">
            <v/>
          </cell>
          <cell r="AD24" t="str">
            <v>7000003617/10C0299JA</v>
          </cell>
          <cell r="AE24" t="str">
            <v>7000003613/10C0299JA</v>
          </cell>
          <cell r="AF24" t="str">
            <v>7000003605/10C0299JA</v>
          </cell>
        </row>
        <row r="25">
          <cell r="C25" t="str">
            <v>PA 1410 MB</v>
          </cell>
          <cell r="D25" t="str">
            <v>01-9417</v>
          </cell>
          <cell r="E25" t="str">
            <v>01-9417</v>
          </cell>
          <cell r="F25" t="str">
            <v>1VD0147790</v>
          </cell>
          <cell r="G25" t="str">
            <v>JTERV71J800005306</v>
          </cell>
          <cell r="H25" t="str">
            <v>TOYOTA LC TROOP CARRIER</v>
          </cell>
          <cell r="I25" t="str">
            <v>JEEP</v>
          </cell>
          <cell r="J25" t="str">
            <v>TOYOTA LAND CRUISER 70 4.5 TROOP CARRIER (4 X 4) MT</v>
          </cell>
          <cell r="K25">
            <v>2011</v>
          </cell>
          <cell r="L25" t="str">
            <v>TRAKINDO</v>
          </cell>
          <cell r="M25" t="str">
            <v>Trakindo</v>
          </cell>
          <cell r="N25" t="str">
            <v>HIGHLAND</v>
          </cell>
          <cell r="O25" t="str">
            <v>RAFAEL AMA SABON</v>
          </cell>
          <cell r="P25" t="str">
            <v>JANUAR GULTOM</v>
          </cell>
          <cell r="Q25" t="str">
            <v>SHE &amp; CC</v>
          </cell>
          <cell r="R25" t="str">
            <v>HO TEMBAGAPURA</v>
          </cell>
          <cell r="S25" t="str">
            <v>OPERATION</v>
          </cell>
          <cell r="T25"/>
          <cell r="U25" t="str">
            <v>NO</v>
          </cell>
          <cell r="V25" t="str">
            <v>NO</v>
          </cell>
          <cell r="W25">
            <v>43925</v>
          </cell>
          <cell r="X25">
            <v>234</v>
          </cell>
          <cell r="Y25">
            <v>44655</v>
          </cell>
          <cell r="Z25">
            <v>964</v>
          </cell>
          <cell r="AA25" t="str">
            <v/>
          </cell>
          <cell r="AB25" t="str">
            <v/>
          </cell>
          <cell r="AC25" t="str">
            <v/>
          </cell>
          <cell r="AD25" t="str">
            <v>7000003617/10C0299JS</v>
          </cell>
          <cell r="AE25" t="str">
            <v>7000003613/10C0299JS</v>
          </cell>
          <cell r="AF25" t="str">
            <v>7000003605/10C0299JS</v>
          </cell>
        </row>
        <row r="26">
          <cell r="C26" t="str">
            <v>PA 1409 MB</v>
          </cell>
          <cell r="D26" t="str">
            <v>01-9418</v>
          </cell>
          <cell r="E26" t="str">
            <v>01-9418</v>
          </cell>
          <cell r="F26" t="str">
            <v>1VD-0147639</v>
          </cell>
          <cell r="G26" t="str">
            <v>JTERV71J700005300</v>
          </cell>
          <cell r="H26" t="str">
            <v>TOYOTA LC TROOP CARRIER</v>
          </cell>
          <cell r="I26" t="str">
            <v>JEEP</v>
          </cell>
          <cell r="J26" t="str">
            <v>TOYOTA LAND CRUISER 70 4.5 TROOP CARRIER (4 X 4) MT</v>
          </cell>
          <cell r="K26">
            <v>2011</v>
          </cell>
          <cell r="L26" t="str">
            <v>TRAKINDO</v>
          </cell>
          <cell r="M26" t="str">
            <v>Trakindo</v>
          </cell>
          <cell r="N26" t="str">
            <v>HIGHLAND</v>
          </cell>
          <cell r="O26" t="str">
            <v>JOHANNES LIU</v>
          </cell>
          <cell r="P26" t="str">
            <v>MODESTUS / HOTMAN SIRAIT</v>
          </cell>
          <cell r="Q26" t="str">
            <v>CAT RENTAL STORE</v>
          </cell>
          <cell r="R26" t="str">
            <v>UNDERGROUND OPERATION</v>
          </cell>
          <cell r="S26" t="str">
            <v>OPERATION</v>
          </cell>
          <cell r="T26"/>
          <cell r="U26" t="str">
            <v>NO</v>
          </cell>
          <cell r="V26" t="str">
            <v>NO</v>
          </cell>
          <cell r="W26">
            <v>43925</v>
          </cell>
          <cell r="X26">
            <v>234</v>
          </cell>
          <cell r="Y26">
            <v>44655</v>
          </cell>
          <cell r="Z26">
            <v>964</v>
          </cell>
          <cell r="AA26" t="str">
            <v/>
          </cell>
          <cell r="AB26" t="str">
            <v/>
          </cell>
          <cell r="AC26" t="str">
            <v/>
          </cell>
          <cell r="AD26" t="str">
            <v>7000003617/10C6090FJ</v>
          </cell>
          <cell r="AE26" t="str">
            <v>7000003613/10C6090FJ</v>
          </cell>
          <cell r="AF26" t="str">
            <v>7000003605/10C6090FJ</v>
          </cell>
        </row>
        <row r="27">
          <cell r="C27" t="str">
            <v>PA 8314 MC</v>
          </cell>
          <cell r="D27" t="str">
            <v>01-9419</v>
          </cell>
          <cell r="E27" t="str">
            <v>01-9419</v>
          </cell>
          <cell r="F27" t="str">
            <v>1VD-0147014</v>
          </cell>
          <cell r="G27" t="str">
            <v>JTELV71JX00024607</v>
          </cell>
          <cell r="H27" t="str">
            <v>TOYOTA LC PICK UP</v>
          </cell>
          <cell r="I27" t="str">
            <v>SINGLE CABIN</v>
          </cell>
          <cell r="J27" t="str">
            <v>TOYOTA LAND CRUISER 70 4.5 C/C (4 X 4) MT / PICK UP</v>
          </cell>
          <cell r="K27">
            <v>2011</v>
          </cell>
          <cell r="L27" t="str">
            <v>TRAKINDO</v>
          </cell>
          <cell r="M27" t="str">
            <v>Trakindo</v>
          </cell>
          <cell r="N27" t="str">
            <v>HIGHLAND</v>
          </cell>
          <cell r="O27" t="str">
            <v>DUDUNG FIRMAN HUSNANDAR</v>
          </cell>
          <cell r="P27" t="str">
            <v>ANTHON L MAMENTU / DARWIN TAHER</v>
          </cell>
          <cell r="Q27" t="str">
            <v>SERVICE OPERATION HAUL TRUCK</v>
          </cell>
          <cell r="R27" t="str">
            <v>GRASBERG OPERATION</v>
          </cell>
          <cell r="S27" t="str">
            <v>OPERATION</v>
          </cell>
          <cell r="T27"/>
          <cell r="U27" t="str">
            <v>NO</v>
          </cell>
          <cell r="V27" t="str">
            <v>NO</v>
          </cell>
          <cell r="W27">
            <v>43925</v>
          </cell>
          <cell r="X27">
            <v>234</v>
          </cell>
          <cell r="Y27">
            <v>44655</v>
          </cell>
          <cell r="Z27">
            <v>964</v>
          </cell>
          <cell r="AA27" t="str">
            <v/>
          </cell>
          <cell r="AB27" t="str">
            <v/>
          </cell>
          <cell r="AC27" t="str">
            <v/>
          </cell>
          <cell r="AD27" t="str">
            <v>7000003617/10C4960HG</v>
          </cell>
          <cell r="AE27" t="str">
            <v>7000003613/10C4960HG</v>
          </cell>
          <cell r="AF27" t="str">
            <v>7000003605/10C4960HG</v>
          </cell>
        </row>
        <row r="28">
          <cell r="C28" t="str">
            <v>PA 8163 MC</v>
          </cell>
          <cell r="D28" t="str">
            <v>01-9432</v>
          </cell>
          <cell r="E28" t="str">
            <v>TU-75</v>
          </cell>
          <cell r="F28" t="str">
            <v>WEQT1176564</v>
          </cell>
          <cell r="G28" t="str">
            <v>MNBUSFE90BW957077</v>
          </cell>
          <cell r="H28" t="str">
            <v>FORD RANGER</v>
          </cell>
          <cell r="I28" t="str">
            <v>DOUBLE CABIN</v>
          </cell>
          <cell r="J28" t="str">
            <v>FORD RANGER DC 4X4 XLT 3.0</v>
          </cell>
          <cell r="K28" t="str">
            <v>2011</v>
          </cell>
          <cell r="L28" t="str">
            <v>TRAKINDO</v>
          </cell>
          <cell r="M28" t="str">
            <v>Trakindo</v>
          </cell>
          <cell r="N28" t="str">
            <v>LOWLAND</v>
          </cell>
          <cell r="O28" t="str">
            <v>BAMBANG RAUBUN</v>
          </cell>
          <cell r="P28" t="str">
            <v>BAMBANG RAUBUN</v>
          </cell>
          <cell r="Q28" t="str">
            <v>MRC</v>
          </cell>
          <cell r="R28" t="str">
            <v>LOBU</v>
          </cell>
          <cell r="S28" t="str">
            <v>OPERATION</v>
          </cell>
          <cell r="T28">
            <v>160059</v>
          </cell>
          <cell r="U28">
            <v>42839</v>
          </cell>
          <cell r="V28">
            <v>42734</v>
          </cell>
          <cell r="W28">
            <v>43778</v>
          </cell>
          <cell r="X28">
            <v>87</v>
          </cell>
          <cell r="Y28">
            <v>44509</v>
          </cell>
          <cell r="Z28">
            <v>818</v>
          </cell>
          <cell r="AA28" t="str">
            <v/>
          </cell>
          <cell r="AB28" t="str">
            <v/>
          </cell>
          <cell r="AC28" t="str">
            <v/>
          </cell>
          <cell r="AD28" t="str">
            <v>7000003617/10C9060HG</v>
          </cell>
          <cell r="AE28" t="str">
            <v>7000003613/10C9060HG</v>
          </cell>
          <cell r="AF28" t="str">
            <v>7000003605/10C9060HG</v>
          </cell>
        </row>
        <row r="29">
          <cell r="C29" t="str">
            <v>PA 8300 MD</v>
          </cell>
          <cell r="D29" t="str">
            <v>01-9443</v>
          </cell>
          <cell r="E29" t="str">
            <v>01-9443</v>
          </cell>
          <cell r="F29" t="str">
            <v>P4AT1030551</v>
          </cell>
          <cell r="G29" t="str">
            <v>MNBLMFF80CW1287726</v>
          </cell>
          <cell r="H29" t="str">
            <v>FORD RANGER</v>
          </cell>
          <cell r="I29" t="str">
            <v>DOUBLE CABIN</v>
          </cell>
          <cell r="J29" t="str">
            <v>FORD RANGER D/C XLT 2.0 ( 4 X 4 ) MT</v>
          </cell>
          <cell r="K29">
            <v>2012</v>
          </cell>
          <cell r="L29" t="str">
            <v>TRAKINDO</v>
          </cell>
          <cell r="M29" t="str">
            <v>Trakindo</v>
          </cell>
          <cell r="N29" t="str">
            <v>HIGHLAND</v>
          </cell>
          <cell r="O29" t="str">
            <v>ANDREW THOMAS LAW</v>
          </cell>
          <cell r="P29" t="str">
            <v>SAFAR ANGGORO / BARLEM EMKA</v>
          </cell>
          <cell r="Q29" t="str">
            <v>HIGHLAND PRODUCT SUPPORT</v>
          </cell>
          <cell r="R29" t="str">
            <v>UNDERGROUND OPERATION</v>
          </cell>
          <cell r="S29" t="str">
            <v>OPERATION</v>
          </cell>
          <cell r="T29"/>
          <cell r="U29" t="str">
            <v>NO</v>
          </cell>
          <cell r="V29" t="str">
            <v>NO</v>
          </cell>
          <cell r="W29">
            <v>43779</v>
          </cell>
          <cell r="X29">
            <v>88</v>
          </cell>
          <cell r="Y29">
            <v>44875</v>
          </cell>
          <cell r="Z29">
            <v>1184</v>
          </cell>
          <cell r="AA29" t="str">
            <v/>
          </cell>
          <cell r="AB29" t="str">
            <v/>
          </cell>
          <cell r="AC29" t="str">
            <v/>
          </cell>
          <cell r="AD29" t="str">
            <v>7000003617/10C6060HG</v>
          </cell>
          <cell r="AE29" t="str">
            <v>7000003613/10C6060HG</v>
          </cell>
          <cell r="AF29" t="str">
            <v>7000003605/10C6060HG</v>
          </cell>
        </row>
        <row r="30">
          <cell r="C30" t="str">
            <v>PA 8301 MD</v>
          </cell>
          <cell r="D30" t="str">
            <v>01-9444</v>
          </cell>
          <cell r="E30" t="str">
            <v>01-9444</v>
          </cell>
          <cell r="F30" t="str">
            <v>P4AT1032384</v>
          </cell>
          <cell r="G30" t="str">
            <v>MNBLMFF80CW130063</v>
          </cell>
          <cell r="H30" t="str">
            <v>FORD RANGER</v>
          </cell>
          <cell r="I30" t="str">
            <v>DOUBLE CABIN</v>
          </cell>
          <cell r="J30" t="str">
            <v>FORD RANGER D/C XLT 2.0 ( 4 X 4 ) MT</v>
          </cell>
          <cell r="K30">
            <v>2012</v>
          </cell>
          <cell r="L30" t="str">
            <v>TRAKINDO</v>
          </cell>
          <cell r="M30" t="str">
            <v>Trakindo</v>
          </cell>
          <cell r="N30" t="str">
            <v>LOWLAND</v>
          </cell>
          <cell r="O30" t="str">
            <v>PLAN TO SCRAP</v>
          </cell>
          <cell r="P30" t="str">
            <v>PLAN TO SCRAP</v>
          </cell>
          <cell r="Q30" t="str">
            <v>HC &amp; SUPPORT SERVICES</v>
          </cell>
          <cell r="R30" t="str">
            <v>HO TEMBAGAPURA</v>
          </cell>
          <cell r="S30" t="str">
            <v>PLAN TO SCRAP</v>
          </cell>
          <cell r="T30"/>
          <cell r="U30" t="str">
            <v>NO</v>
          </cell>
          <cell r="V30" t="str">
            <v>NO</v>
          </cell>
          <cell r="W30">
            <v>43779</v>
          </cell>
          <cell r="X30">
            <v>88</v>
          </cell>
          <cell r="Y30">
            <v>44875</v>
          </cell>
          <cell r="Z30">
            <v>1184</v>
          </cell>
          <cell r="AA30" t="str">
            <v/>
          </cell>
          <cell r="AB30" t="str">
            <v/>
          </cell>
          <cell r="AC30" t="str">
            <v/>
          </cell>
          <cell r="AD30" t="str">
            <v>7000003617/10C0299JO</v>
          </cell>
          <cell r="AE30" t="str">
            <v>7000003613/10C0299JO</v>
          </cell>
          <cell r="AF30" t="str">
            <v>7000003605/10C0299JO</v>
          </cell>
        </row>
        <row r="31">
          <cell r="C31" t="str">
            <v>PA 8302 MD</v>
          </cell>
          <cell r="D31" t="str">
            <v>01-9445</v>
          </cell>
          <cell r="E31" t="str">
            <v>01-9445</v>
          </cell>
          <cell r="F31" t="str">
            <v>P4AT1032451</v>
          </cell>
          <cell r="G31" t="str">
            <v>MNBLMFF80CW130078</v>
          </cell>
          <cell r="H31" t="str">
            <v>FORD RANGER</v>
          </cell>
          <cell r="I31" t="str">
            <v>DOUBLE CABIN</v>
          </cell>
          <cell r="J31" t="str">
            <v>FORD RANGER D/C XLT 2.0 ( 4 X 4 ) MT</v>
          </cell>
          <cell r="K31">
            <v>2012</v>
          </cell>
          <cell r="L31" t="str">
            <v>TRAKINDO</v>
          </cell>
          <cell r="M31" t="str">
            <v>Trakindo</v>
          </cell>
          <cell r="N31" t="str">
            <v>HIGHLAND</v>
          </cell>
          <cell r="O31" t="str">
            <v>DARREN GRAEME HABEL</v>
          </cell>
          <cell r="P31" t="str">
            <v>FAJRIN ALI / KAHARUDDIN SINARE</v>
          </cell>
          <cell r="Q31" t="str">
            <v>SERVICE OPERATION UNDERGROUND</v>
          </cell>
          <cell r="R31" t="str">
            <v>UNDERGROUND OPERATION</v>
          </cell>
          <cell r="S31" t="str">
            <v>OPERATION</v>
          </cell>
          <cell r="T31"/>
          <cell r="U31" t="str">
            <v>NO</v>
          </cell>
          <cell r="V31" t="str">
            <v>NO</v>
          </cell>
          <cell r="W31">
            <v>43779</v>
          </cell>
          <cell r="X31">
            <v>88</v>
          </cell>
          <cell r="Y31">
            <v>44875</v>
          </cell>
          <cell r="Z31">
            <v>1184</v>
          </cell>
          <cell r="AA31" t="str">
            <v/>
          </cell>
          <cell r="AB31" t="str">
            <v/>
          </cell>
          <cell r="AC31" t="str">
            <v/>
          </cell>
          <cell r="AD31" t="str">
            <v>7000003617/10C6060HG</v>
          </cell>
          <cell r="AE31" t="str">
            <v>7000003613/10C6060HG</v>
          </cell>
          <cell r="AF31" t="str">
            <v>7000003605/10C6060HG</v>
          </cell>
        </row>
        <row r="32">
          <cell r="C32" t="str">
            <v>PA 8303 MD</v>
          </cell>
          <cell r="D32" t="str">
            <v>01-9446</v>
          </cell>
          <cell r="E32" t="str">
            <v>01-9446</v>
          </cell>
          <cell r="F32" t="str">
            <v>P4AT1030554</v>
          </cell>
          <cell r="G32" t="str">
            <v>MNBLMFF80CW128742</v>
          </cell>
          <cell r="H32" t="str">
            <v>FORD RANGER</v>
          </cell>
          <cell r="I32" t="str">
            <v>DOUBLE CABIN</v>
          </cell>
          <cell r="J32" t="str">
            <v>FORD RANGER D/C XLT 2.0 ( 4 X 4 ) MT</v>
          </cell>
          <cell r="K32">
            <v>2012</v>
          </cell>
          <cell r="L32" t="str">
            <v>TRAKINDO</v>
          </cell>
          <cell r="M32" t="str">
            <v>Trakindo</v>
          </cell>
          <cell r="N32" t="str">
            <v>HIGHLAND</v>
          </cell>
          <cell r="O32" t="str">
            <v>DARREN GRAEME HABEL</v>
          </cell>
          <cell r="P32" t="str">
            <v>TRIANTORO / DIRHAM TAHMID</v>
          </cell>
          <cell r="Q32" t="str">
            <v>SERVICE OPERATION UNDERGROUND</v>
          </cell>
          <cell r="R32" t="str">
            <v>UNDERGROUND OPERATION</v>
          </cell>
          <cell r="S32" t="str">
            <v>OPERATION</v>
          </cell>
          <cell r="T32"/>
          <cell r="U32" t="str">
            <v>NO</v>
          </cell>
          <cell r="V32" t="str">
            <v>NO</v>
          </cell>
          <cell r="W32">
            <v>43779</v>
          </cell>
          <cell r="X32">
            <v>88</v>
          </cell>
          <cell r="Y32">
            <v>44875</v>
          </cell>
          <cell r="Z32">
            <v>1184</v>
          </cell>
          <cell r="AA32" t="str">
            <v/>
          </cell>
          <cell r="AB32" t="str">
            <v/>
          </cell>
          <cell r="AC32" t="str">
            <v/>
          </cell>
          <cell r="AD32" t="str">
            <v>7000003617/10C6060HG</v>
          </cell>
          <cell r="AE32" t="str">
            <v>7000003613/10C6060HG</v>
          </cell>
          <cell r="AF32" t="str">
            <v>7000003605/10C6060HG</v>
          </cell>
        </row>
        <row r="33">
          <cell r="C33" t="str">
            <v>PA 8453 MC</v>
          </cell>
          <cell r="D33" t="str">
            <v>01-9449</v>
          </cell>
          <cell r="E33" t="str">
            <v>01-9449</v>
          </cell>
          <cell r="F33" t="str">
            <v>P4AT1050306</v>
          </cell>
          <cell r="G33" t="str">
            <v>MNBLMFF80CW143852</v>
          </cell>
          <cell r="H33" t="str">
            <v>FORD RANGER</v>
          </cell>
          <cell r="I33" t="str">
            <v>DOUBLE CABIN</v>
          </cell>
          <cell r="J33" t="str">
            <v>FORD RANGER D/C XLT 2.0 ( 4 X 4 ) MT</v>
          </cell>
          <cell r="K33">
            <v>2012</v>
          </cell>
          <cell r="L33" t="str">
            <v>TRAKINDO</v>
          </cell>
          <cell r="M33" t="str">
            <v>Trakindo</v>
          </cell>
          <cell r="N33" t="str">
            <v>HIGHLAND</v>
          </cell>
          <cell r="O33" t="str">
            <v>SUDIRMAN</v>
          </cell>
          <cell r="P33" t="str">
            <v xml:space="preserve">TUKIJO / ALFIN ARDY / AMIR </v>
          </cell>
          <cell r="Q33" t="str">
            <v>SERVICE OPERATION UNDERGROUND</v>
          </cell>
          <cell r="R33" t="str">
            <v>UNDERGROUND OPERATION</v>
          </cell>
          <cell r="S33" t="str">
            <v>OPERATION</v>
          </cell>
          <cell r="T33"/>
          <cell r="U33">
            <v>42903</v>
          </cell>
          <cell r="V33" t="str">
            <v>NO</v>
          </cell>
          <cell r="W33">
            <v>43858</v>
          </cell>
          <cell r="X33">
            <v>167</v>
          </cell>
          <cell r="Y33">
            <v>44954</v>
          </cell>
          <cell r="Z33">
            <v>1263</v>
          </cell>
          <cell r="AA33" t="str">
            <v/>
          </cell>
          <cell r="AB33" t="str">
            <v/>
          </cell>
          <cell r="AC33" t="str">
            <v/>
          </cell>
          <cell r="AD33" t="str">
            <v>7000003617/10C6060HG</v>
          </cell>
          <cell r="AE33" t="str">
            <v>7000003613/10C6060HG</v>
          </cell>
          <cell r="AF33" t="str">
            <v>7000003605/10C6060HG</v>
          </cell>
        </row>
        <row r="34">
          <cell r="C34" t="str">
            <v>PA 8452 MC</v>
          </cell>
          <cell r="D34" t="str">
            <v>01-9450</v>
          </cell>
          <cell r="E34" t="str">
            <v>TU-76</v>
          </cell>
          <cell r="F34" t="str">
            <v>P4AT1050459</v>
          </cell>
          <cell r="G34" t="str">
            <v>MNBLMFF80CW144009</v>
          </cell>
          <cell r="H34" t="str">
            <v>FORD RANGER</v>
          </cell>
          <cell r="I34" t="str">
            <v>DOUBLE CABIN</v>
          </cell>
          <cell r="J34" t="str">
            <v>FORD RANGER D/C XLT 2.0 ( 4 X 4 ) MT</v>
          </cell>
          <cell r="K34">
            <v>2012</v>
          </cell>
          <cell r="L34" t="str">
            <v>TRAKINDO</v>
          </cell>
          <cell r="M34" t="str">
            <v>Trakindo</v>
          </cell>
          <cell r="N34" t="str">
            <v>LOWLAND</v>
          </cell>
          <cell r="O34" t="str">
            <v>BAMBANG RAUBUN</v>
          </cell>
          <cell r="P34" t="str">
            <v>SUDRAJAT / NUR ARIFIN HIDAYAT</v>
          </cell>
          <cell r="Q34" t="str">
            <v>MRC</v>
          </cell>
          <cell r="R34" t="str">
            <v>LOBU</v>
          </cell>
          <cell r="S34" t="str">
            <v>OPERATION</v>
          </cell>
          <cell r="T34">
            <v>119568</v>
          </cell>
          <cell r="U34">
            <v>42853</v>
          </cell>
          <cell r="V34">
            <v>42734</v>
          </cell>
          <cell r="W34">
            <v>43858</v>
          </cell>
          <cell r="X34">
            <v>167</v>
          </cell>
          <cell r="Y34">
            <v>44954</v>
          </cell>
          <cell r="Z34">
            <v>1263</v>
          </cell>
          <cell r="AA34" t="str">
            <v/>
          </cell>
          <cell r="AB34" t="str">
            <v/>
          </cell>
          <cell r="AC34" t="str">
            <v/>
          </cell>
          <cell r="AD34" t="str">
            <v>7000003617/10C9060HG</v>
          </cell>
          <cell r="AE34" t="str">
            <v>7000003613/10C9060HG</v>
          </cell>
          <cell r="AF34" t="str">
            <v>7000003605/10C9060HG</v>
          </cell>
        </row>
        <row r="35">
          <cell r="C35" t="str">
            <v>PA 8451 MC</v>
          </cell>
          <cell r="D35" t="str">
            <v>01-9451</v>
          </cell>
          <cell r="E35" t="str">
            <v>TU-77</v>
          </cell>
          <cell r="F35" t="str">
            <v>P4AT1050432</v>
          </cell>
          <cell r="G35" t="str">
            <v>MNBLMFF80CW144104</v>
          </cell>
          <cell r="H35" t="str">
            <v>FORD RANGER</v>
          </cell>
          <cell r="I35" t="str">
            <v>DOUBLE CABIN</v>
          </cell>
          <cell r="J35" t="str">
            <v>FORD RANGER D/C XLT 2.0 ( 4 X 4 ) MT</v>
          </cell>
          <cell r="K35">
            <v>2012</v>
          </cell>
          <cell r="L35" t="str">
            <v>TRAKINDO</v>
          </cell>
          <cell r="M35" t="str">
            <v>Trakindo</v>
          </cell>
          <cell r="N35" t="str">
            <v>LOWLAND</v>
          </cell>
          <cell r="O35" t="str">
            <v>PLAN TO SCRAP</v>
          </cell>
          <cell r="P35" t="str">
            <v>PLAN TO SCRAP</v>
          </cell>
          <cell r="Q35" t="str">
            <v>HC &amp; SUPPORT SERVICES</v>
          </cell>
          <cell r="R35" t="str">
            <v>HO TEMBAGAPURA</v>
          </cell>
          <cell r="S35" t="str">
            <v>PLAN TO SCRAP</v>
          </cell>
          <cell r="T35"/>
          <cell r="U35">
            <v>42907</v>
          </cell>
          <cell r="V35">
            <v>42734</v>
          </cell>
          <cell r="W35">
            <v>43858</v>
          </cell>
          <cell r="X35">
            <v>167</v>
          </cell>
          <cell r="Y35">
            <v>44954</v>
          </cell>
          <cell r="Z35">
            <v>1263</v>
          </cell>
          <cell r="AA35" t="str">
            <v/>
          </cell>
          <cell r="AB35" t="str">
            <v/>
          </cell>
          <cell r="AC35" t="str">
            <v/>
          </cell>
          <cell r="AD35" t="str">
            <v>7000003617/10C0299JO</v>
          </cell>
          <cell r="AE35" t="str">
            <v>7000003613/10C0299JO</v>
          </cell>
          <cell r="AF35" t="str">
            <v>7000003605/10C0299JO</v>
          </cell>
        </row>
        <row r="36">
          <cell r="C36" t="str">
            <v>PA 8450 MC</v>
          </cell>
          <cell r="D36" t="str">
            <v>01-9452</v>
          </cell>
          <cell r="E36" t="str">
            <v>01-9452</v>
          </cell>
          <cell r="F36" t="str">
            <v>P4AT1049809</v>
          </cell>
          <cell r="G36" t="str">
            <v>MNBLMFF80CW143740</v>
          </cell>
          <cell r="H36" t="str">
            <v>FORD RANGER</v>
          </cell>
          <cell r="I36" t="str">
            <v>DOUBLE CABIN</v>
          </cell>
          <cell r="J36" t="str">
            <v>FORD RANGER D/C XLT 2.0 ( 4 X 4 ) MT</v>
          </cell>
          <cell r="K36">
            <v>2012</v>
          </cell>
          <cell r="L36" t="str">
            <v>TRAKINDO</v>
          </cell>
          <cell r="M36" t="str">
            <v>Trakindo</v>
          </cell>
          <cell r="N36" t="str">
            <v>HIGHLAND</v>
          </cell>
          <cell r="O36" t="str">
            <v>DARREN GRAEME HABEL</v>
          </cell>
          <cell r="P36" t="str">
            <v>ADE PURNOMO / SYAMSIR / RUDI K</v>
          </cell>
          <cell r="Q36" t="str">
            <v>SERVICE OPERATION UNDERGROUND</v>
          </cell>
          <cell r="R36" t="str">
            <v>UNDERGROUND OPERATION</v>
          </cell>
          <cell r="S36" t="str">
            <v>OPERATION</v>
          </cell>
          <cell r="T36"/>
          <cell r="U36" t="str">
            <v>NO</v>
          </cell>
          <cell r="V36" t="str">
            <v>NO</v>
          </cell>
          <cell r="W36">
            <v>43858</v>
          </cell>
          <cell r="X36">
            <v>167</v>
          </cell>
          <cell r="Y36">
            <v>44954</v>
          </cell>
          <cell r="Z36">
            <v>1263</v>
          </cell>
          <cell r="AA36" t="str">
            <v/>
          </cell>
          <cell r="AB36" t="str">
            <v/>
          </cell>
          <cell r="AC36" t="str">
            <v/>
          </cell>
          <cell r="AD36" t="str">
            <v>7000003617/10C6060HG</v>
          </cell>
          <cell r="AE36" t="str">
            <v>7000003613/10C6060HG</v>
          </cell>
          <cell r="AF36" t="str">
            <v>7000003605/10C6060HG</v>
          </cell>
        </row>
        <row r="37">
          <cell r="C37" t="str">
            <v>DS 7634 MA</v>
          </cell>
          <cell r="D37" t="str">
            <v>AIR PORT</v>
          </cell>
          <cell r="E37" t="str">
            <v>AIR PORT</v>
          </cell>
          <cell r="F37">
            <v>103644</v>
          </cell>
          <cell r="G37" t="str">
            <v>ZGA7P2P009E003852</v>
          </cell>
          <cell r="H37" t="str">
            <v>IVECO</v>
          </cell>
          <cell r="I37" t="str">
            <v>IVECO</v>
          </cell>
          <cell r="J37" t="str">
            <v>IVECO BUS EURO RIDER</v>
          </cell>
          <cell r="K37">
            <v>2009</v>
          </cell>
          <cell r="L37" t="str">
            <v>TRAKINDO</v>
          </cell>
          <cell r="M37" t="str">
            <v>Swapping PT.FI</v>
          </cell>
          <cell r="N37" t="str">
            <v>LOWLAND</v>
          </cell>
          <cell r="O37" t="str">
            <v>FREEPORT / AIRPORT BUS</v>
          </cell>
          <cell r="P37" t="str">
            <v xml:space="preserve">FREEPORT  </v>
          </cell>
          <cell r="Q37" t="str">
            <v>FREEPORT</v>
          </cell>
          <cell r="R37"/>
          <cell r="S37" t="str">
            <v>SWAPPING</v>
          </cell>
          <cell r="T37"/>
          <cell r="U37" t="str">
            <v>NO</v>
          </cell>
          <cell r="V37" t="str">
            <v>NO</v>
          </cell>
          <cell r="W37">
            <v>43858</v>
          </cell>
          <cell r="X37">
            <v>167</v>
          </cell>
          <cell r="Y37">
            <v>43876</v>
          </cell>
          <cell r="Z37">
            <v>185</v>
          </cell>
          <cell r="AA37" t="str">
            <v/>
          </cell>
          <cell r="AB37" t="str">
            <v/>
          </cell>
          <cell r="AC37" t="str">
            <v/>
          </cell>
          <cell r="AD37" t="str">
            <v>7000003617/10C0299JO</v>
          </cell>
          <cell r="AE37" t="str">
            <v>7000003613/10C0299JO</v>
          </cell>
          <cell r="AF37" t="str">
            <v>7000003605/10C0299JO</v>
          </cell>
        </row>
        <row r="38">
          <cell r="C38" t="str">
            <v>DS 7633 MA</v>
          </cell>
          <cell r="D38" t="str">
            <v>AIR PORT</v>
          </cell>
          <cell r="E38" t="str">
            <v>AIR PORT</v>
          </cell>
          <cell r="F38">
            <v>103982</v>
          </cell>
          <cell r="G38" t="str">
            <v>ZGA7P2P009E003851</v>
          </cell>
          <cell r="H38" t="str">
            <v>IVECO</v>
          </cell>
          <cell r="I38" t="str">
            <v>IVECO</v>
          </cell>
          <cell r="J38" t="str">
            <v>IVECO BUS EURO RIDER</v>
          </cell>
          <cell r="K38">
            <v>2009</v>
          </cell>
          <cell r="L38" t="str">
            <v>TRAKINDO</v>
          </cell>
          <cell r="M38" t="str">
            <v>Swapping PT.FI</v>
          </cell>
          <cell r="N38" t="str">
            <v>LOWLAND</v>
          </cell>
          <cell r="O38" t="str">
            <v>FREEPORT / AIRPORT BUS</v>
          </cell>
          <cell r="P38" t="str">
            <v xml:space="preserve">FREEPORT  </v>
          </cell>
          <cell r="Q38" t="str">
            <v>FREEPORT</v>
          </cell>
          <cell r="R38"/>
          <cell r="S38" t="str">
            <v>SWAPPING</v>
          </cell>
          <cell r="T38"/>
          <cell r="U38" t="str">
            <v>NO</v>
          </cell>
          <cell r="V38" t="str">
            <v>NO</v>
          </cell>
          <cell r="W38">
            <v>43858</v>
          </cell>
          <cell r="X38">
            <v>167</v>
          </cell>
          <cell r="Y38">
            <v>43876</v>
          </cell>
          <cell r="Z38">
            <v>185</v>
          </cell>
          <cell r="AA38" t="str">
            <v/>
          </cell>
          <cell r="AB38" t="str">
            <v/>
          </cell>
          <cell r="AC38" t="str">
            <v/>
          </cell>
          <cell r="AD38" t="str">
            <v>7000003617/10C0299JO</v>
          </cell>
          <cell r="AE38" t="str">
            <v>7000003613/10C0299JO</v>
          </cell>
          <cell r="AF38" t="str">
            <v>7000003605/10C0299JO</v>
          </cell>
        </row>
        <row r="39">
          <cell r="C39" t="str">
            <v>DS 1736 MD</v>
          </cell>
          <cell r="D39"/>
          <cell r="E39" t="str">
            <v>TU-51</v>
          </cell>
          <cell r="F39" t="str">
            <v>2KD6665677</v>
          </cell>
          <cell r="G39" t="str">
            <v>MHEZR6964A3017386</v>
          </cell>
          <cell r="H39" t="str">
            <v>TOYOTA FORTUNER</v>
          </cell>
          <cell r="I39" t="str">
            <v>MINI BUS</v>
          </cell>
          <cell r="J39" t="str">
            <v>TOYOTA FORTUNER MT</v>
          </cell>
          <cell r="K39">
            <v>2010</v>
          </cell>
          <cell r="L39" t="str">
            <v>TRAKINDO</v>
          </cell>
          <cell r="M39" t="str">
            <v>Trakindo</v>
          </cell>
          <cell r="N39" t="str">
            <v>LOWLAND</v>
          </cell>
          <cell r="O39" t="str">
            <v>PLAN TO SCRAP</v>
          </cell>
          <cell r="P39" t="str">
            <v>PLAN TO SCRAP</v>
          </cell>
          <cell r="Q39" t="str">
            <v>HC &amp; SUPPORT SERVICES</v>
          </cell>
          <cell r="R39" t="str">
            <v>HO TEMBAGAPURA</v>
          </cell>
          <cell r="S39" t="str">
            <v>PLAN TO SCRAP</v>
          </cell>
          <cell r="T39"/>
          <cell r="U39" t="str">
            <v>NO</v>
          </cell>
          <cell r="V39">
            <v>42734</v>
          </cell>
          <cell r="W39">
            <v>43889</v>
          </cell>
          <cell r="X39">
            <v>198</v>
          </cell>
          <cell r="Y39">
            <v>44255</v>
          </cell>
          <cell r="Z39">
            <v>564</v>
          </cell>
          <cell r="AA39" t="str">
            <v/>
          </cell>
          <cell r="AB39" t="str">
            <v/>
          </cell>
          <cell r="AC39" t="str">
            <v/>
          </cell>
          <cell r="AD39" t="str">
            <v>7000003617/10C0299JO</v>
          </cell>
          <cell r="AE39" t="str">
            <v>7000003613/10C0299JO</v>
          </cell>
          <cell r="AF39" t="str">
            <v>7000003605/10C0299JO</v>
          </cell>
        </row>
        <row r="40">
          <cell r="C40" t="str">
            <v>DS 1737 MD</v>
          </cell>
          <cell r="D40"/>
          <cell r="E40" t="str">
            <v>TU-52</v>
          </cell>
          <cell r="F40" t="str">
            <v>2KD5239335</v>
          </cell>
          <cell r="G40" t="str">
            <v>MHEZR6964A3019683</v>
          </cell>
          <cell r="H40" t="str">
            <v>TOYOTA FORTUNER</v>
          </cell>
          <cell r="I40" t="str">
            <v>MINI BUS</v>
          </cell>
          <cell r="J40" t="str">
            <v>TOYOTA FORTUNER MT</v>
          </cell>
          <cell r="K40">
            <v>2010</v>
          </cell>
          <cell r="L40" t="str">
            <v>TRAKINDO</v>
          </cell>
          <cell r="M40" t="str">
            <v>Trakindo</v>
          </cell>
          <cell r="N40" t="str">
            <v>LOWLAND</v>
          </cell>
          <cell r="O40" t="str">
            <v>IRWAN MARTUANI SIHALOHO</v>
          </cell>
          <cell r="P40" t="str">
            <v>POOL OFFICE OPERATION</v>
          </cell>
          <cell r="Q40" t="str">
            <v>MANAGEMENT</v>
          </cell>
          <cell r="R40" t="str">
            <v>HO TEMBAGAPURA</v>
          </cell>
          <cell r="S40" t="str">
            <v>HOLDER</v>
          </cell>
          <cell r="T40">
            <v>98667</v>
          </cell>
          <cell r="U40" t="str">
            <v>NO</v>
          </cell>
          <cell r="V40">
            <v>42734</v>
          </cell>
          <cell r="W40">
            <v>43889</v>
          </cell>
          <cell r="X40">
            <v>198</v>
          </cell>
          <cell r="Y40">
            <v>44255</v>
          </cell>
          <cell r="Z40">
            <v>564</v>
          </cell>
          <cell r="AA40" t="str">
            <v/>
          </cell>
          <cell r="AB40" t="str">
            <v/>
          </cell>
          <cell r="AC40" t="str">
            <v/>
          </cell>
          <cell r="AD40" t="str">
            <v>7000003617/10C0299JA</v>
          </cell>
          <cell r="AE40" t="str">
            <v>7000003613/10C0299JA</v>
          </cell>
          <cell r="AF40" t="str">
            <v>7000003605/10C0299JA</v>
          </cell>
        </row>
        <row r="41">
          <cell r="C41" t="str">
            <v>PA 1989 MA</v>
          </cell>
          <cell r="D41"/>
          <cell r="E41" t="str">
            <v>TU-27</v>
          </cell>
          <cell r="F41" t="str">
            <v>2L-9786351</v>
          </cell>
          <cell r="G41" t="str">
            <v>MHF11LF82-30051287</v>
          </cell>
          <cell r="H41" t="str">
            <v>TOYOTA KIJANG</v>
          </cell>
          <cell r="I41" t="str">
            <v>MINI BUS</v>
          </cell>
          <cell r="J41" t="str">
            <v>MINIBUS LGS TOYOTA KIJANG - LGX</v>
          </cell>
          <cell r="K41">
            <v>2003</v>
          </cell>
          <cell r="L41" t="str">
            <v>TMT</v>
          </cell>
          <cell r="M41" t="str">
            <v>Trakindo</v>
          </cell>
          <cell r="N41" t="str">
            <v>LOWLAND</v>
          </cell>
          <cell r="O41" t="str">
            <v>PLAN TO SCRAP</v>
          </cell>
          <cell r="P41" t="str">
            <v>PLAN TO SCRAP</v>
          </cell>
          <cell r="Q41" t="str">
            <v>HC &amp; SUPPORT SERVICES</v>
          </cell>
          <cell r="R41" t="str">
            <v>HO TEMBAGAPURA</v>
          </cell>
          <cell r="S41" t="str">
            <v>PLAN TO SCRAP</v>
          </cell>
          <cell r="T41">
            <v>285462</v>
          </cell>
          <cell r="U41" t="str">
            <v>NO</v>
          </cell>
          <cell r="V41">
            <v>42734</v>
          </cell>
          <cell r="W41">
            <v>44013</v>
          </cell>
          <cell r="X41">
            <v>322</v>
          </cell>
          <cell r="Y41">
            <v>45474</v>
          </cell>
          <cell r="Z41">
            <v>1783</v>
          </cell>
          <cell r="AA41" t="str">
            <v/>
          </cell>
          <cell r="AB41" t="str">
            <v/>
          </cell>
          <cell r="AC41"/>
          <cell r="AD41" t="str">
            <v>7000003617/10C0299JO</v>
          </cell>
          <cell r="AE41" t="str">
            <v>7000003613/10C0299JO</v>
          </cell>
          <cell r="AF41" t="str">
            <v>7000003605/10C0299JO</v>
          </cell>
        </row>
        <row r="42">
          <cell r="C42" t="str">
            <v>PA 1721 MA</v>
          </cell>
          <cell r="D42"/>
          <cell r="E42" t="str">
            <v>TU-33</v>
          </cell>
          <cell r="F42" t="str">
            <v>2L-5433444</v>
          </cell>
          <cell r="G42" t="str">
            <v>MHF11LF8240056049</v>
          </cell>
          <cell r="H42" t="str">
            <v>TOYOTA KIJANG</v>
          </cell>
          <cell r="I42" t="str">
            <v>MINI BUS</v>
          </cell>
          <cell r="J42" t="str">
            <v xml:space="preserve">MINIBUS LGS TOYOTA KIJANG </v>
          </cell>
          <cell r="K42">
            <v>2004</v>
          </cell>
          <cell r="L42" t="str">
            <v>TMT</v>
          </cell>
          <cell r="M42" t="str">
            <v>Trakindo</v>
          </cell>
          <cell r="N42" t="str">
            <v>LOWLAND</v>
          </cell>
          <cell r="O42" t="str">
            <v>PLAN TO SCRAP</v>
          </cell>
          <cell r="P42" t="str">
            <v>PLAN TO SCRAP</v>
          </cell>
          <cell r="Q42" t="str">
            <v>HC &amp; SUPPORT SERVICES</v>
          </cell>
          <cell r="R42" t="str">
            <v>HO TEMBAGAPURA</v>
          </cell>
          <cell r="S42" t="str">
            <v>PLAN TO SCRAP</v>
          </cell>
          <cell r="T42"/>
          <cell r="U42" t="str">
            <v>NO</v>
          </cell>
          <cell r="V42" t="str">
            <v>NO</v>
          </cell>
          <cell r="W42">
            <v>44013</v>
          </cell>
          <cell r="X42">
            <v>322</v>
          </cell>
          <cell r="Y42">
            <v>45474</v>
          </cell>
          <cell r="Z42">
            <v>1783</v>
          </cell>
          <cell r="AA42" t="str">
            <v/>
          </cell>
          <cell r="AB42" t="str">
            <v/>
          </cell>
          <cell r="AC42"/>
          <cell r="AD42" t="str">
            <v>7000003617/10C0299JO</v>
          </cell>
          <cell r="AE42" t="str">
            <v>7000003613/10C0299JO</v>
          </cell>
          <cell r="AF42" t="str">
            <v>7000003605/10C0299JO</v>
          </cell>
        </row>
        <row r="43">
          <cell r="C43" t="str">
            <v>PA 8115 MC</v>
          </cell>
          <cell r="D43"/>
          <cell r="E43" t="str">
            <v>TU-46</v>
          </cell>
          <cell r="F43" t="str">
            <v>WLAT1280486</v>
          </cell>
          <cell r="G43" t="str">
            <v>MNBUSFE908W740989</v>
          </cell>
          <cell r="H43" t="str">
            <v>FORD RANGER</v>
          </cell>
          <cell r="I43" t="str">
            <v>SINGLE CABIN</v>
          </cell>
          <cell r="J43" t="str">
            <v>FORD RANGER 4X4 2.5L</v>
          </cell>
          <cell r="K43">
            <v>2011</v>
          </cell>
          <cell r="L43" t="str">
            <v>TRAKINDO</v>
          </cell>
          <cell r="M43" t="str">
            <v>Trakindo</v>
          </cell>
          <cell r="N43" t="str">
            <v>LOWLAND</v>
          </cell>
          <cell r="O43" t="str">
            <v>MUHIBBULLAH</v>
          </cell>
          <cell r="P43" t="str">
            <v>DEVI PALIN</v>
          </cell>
          <cell r="Q43" t="str">
            <v>HC &amp; SUPPORT SERVICES</v>
          </cell>
          <cell r="R43" t="str">
            <v>HO TEMBAGAPURA</v>
          </cell>
          <cell r="S43" t="str">
            <v>POOL</v>
          </cell>
          <cell r="T43">
            <v>285462</v>
          </cell>
          <cell r="U43" t="str">
            <v>NO</v>
          </cell>
          <cell r="V43">
            <v>42734</v>
          </cell>
          <cell r="W43">
            <v>44013</v>
          </cell>
          <cell r="X43">
            <v>322</v>
          </cell>
          <cell r="Y43">
            <v>45474</v>
          </cell>
          <cell r="Z43">
            <v>1783</v>
          </cell>
          <cell r="AA43" t="str">
            <v/>
          </cell>
          <cell r="AB43" t="str">
            <v/>
          </cell>
          <cell r="AC43"/>
          <cell r="AD43" t="str">
            <v>7000003617/10C0299JO</v>
          </cell>
          <cell r="AE43" t="str">
            <v>7000003613/10C0299JO</v>
          </cell>
          <cell r="AF43" t="str">
            <v>7000003605/10C0299JO</v>
          </cell>
        </row>
        <row r="44">
          <cell r="C44" t="str">
            <v>PA 1681 MC</v>
          </cell>
          <cell r="D44" t="str">
            <v>01-9283F</v>
          </cell>
          <cell r="E44"/>
          <cell r="F44" t="str">
            <v>DC92134</v>
          </cell>
          <cell r="G44" t="str">
            <v>MHFM1BA3J8K087479</v>
          </cell>
          <cell r="H44" t="str">
            <v>TOYOTA AVANZA</v>
          </cell>
          <cell r="I44" t="str">
            <v>MINI BUS</v>
          </cell>
          <cell r="J44" t="str">
            <v>TOYOTA AVANZA (SILVER) 4X2</v>
          </cell>
          <cell r="K44">
            <v>2008</v>
          </cell>
          <cell r="L44" t="str">
            <v>TRAKINDO</v>
          </cell>
          <cell r="M44" t="str">
            <v>Swapping PT.FI</v>
          </cell>
          <cell r="N44" t="str">
            <v>LOWLAND</v>
          </cell>
          <cell r="O44" t="str">
            <v xml:space="preserve">FREEPORT  </v>
          </cell>
          <cell r="P44" t="str">
            <v xml:space="preserve">FREEPORT  </v>
          </cell>
          <cell r="Q44" t="str">
            <v>HC &amp; SUPPORT SERVICES</v>
          </cell>
          <cell r="R44" t="str">
            <v>HO TEMBAGAPURA</v>
          </cell>
          <cell r="S44" t="str">
            <v>PLAN TO SCRAP</v>
          </cell>
          <cell r="T44"/>
          <cell r="U44" t="str">
            <v>NO</v>
          </cell>
          <cell r="V44" t="str">
            <v>NO</v>
          </cell>
          <cell r="W44">
            <v>44013</v>
          </cell>
          <cell r="X44">
            <v>322</v>
          </cell>
          <cell r="Y44">
            <v>45474</v>
          </cell>
          <cell r="Z44">
            <v>1783</v>
          </cell>
          <cell r="AA44" t="str">
            <v/>
          </cell>
          <cell r="AB44" t="str">
            <v/>
          </cell>
          <cell r="AC44" t="str">
            <v/>
          </cell>
          <cell r="AD44" t="str">
            <v>7000003617/10C0299JO</v>
          </cell>
          <cell r="AE44" t="str">
            <v>7000003613/10C0299JO</v>
          </cell>
          <cell r="AF44" t="str">
            <v>7000003605/10C0299JO</v>
          </cell>
        </row>
        <row r="45">
          <cell r="C45" t="str">
            <v>PA 1686 MC</v>
          </cell>
          <cell r="D45" t="str">
            <v>01-9284F</v>
          </cell>
          <cell r="E45"/>
          <cell r="F45" t="str">
            <v>DC91446</v>
          </cell>
          <cell r="G45" t="str">
            <v xml:space="preserve">MHFM1BA3J8K087206             </v>
          </cell>
          <cell r="H45" t="str">
            <v>TOYOTA AVANZA</v>
          </cell>
          <cell r="I45" t="str">
            <v>MINI BUS</v>
          </cell>
          <cell r="J45" t="str">
            <v>TOYOTA AVANZA (SILVER) 4X2</v>
          </cell>
          <cell r="K45">
            <v>2008</v>
          </cell>
          <cell r="L45" t="str">
            <v>TRAKINDO</v>
          </cell>
          <cell r="M45" t="str">
            <v>Swapping PT.FI</v>
          </cell>
          <cell r="N45" t="str">
            <v>LOWLAND</v>
          </cell>
          <cell r="O45" t="str">
            <v xml:space="preserve">FREEPORT  </v>
          </cell>
          <cell r="P45" t="str">
            <v xml:space="preserve">FREEPORT  </v>
          </cell>
          <cell r="Q45" t="str">
            <v>HC &amp; SUPPORT SERVICES</v>
          </cell>
          <cell r="R45" t="str">
            <v>HO TEMBAGAPURA</v>
          </cell>
          <cell r="S45" t="str">
            <v>PLAN TO SCRAP</v>
          </cell>
          <cell r="T45"/>
          <cell r="U45" t="str">
            <v>NO</v>
          </cell>
          <cell r="V45" t="str">
            <v>NO</v>
          </cell>
          <cell r="W45">
            <v>44013</v>
          </cell>
          <cell r="X45">
            <v>322</v>
          </cell>
          <cell r="Y45">
            <v>45474</v>
          </cell>
          <cell r="Z45">
            <v>1783</v>
          </cell>
          <cell r="AA45" t="str">
            <v/>
          </cell>
          <cell r="AB45" t="str">
            <v/>
          </cell>
          <cell r="AC45" t="str">
            <v/>
          </cell>
          <cell r="AD45" t="str">
            <v>7000003617/10C0299JO</v>
          </cell>
          <cell r="AE45" t="str">
            <v>7000003613/10C0299JO</v>
          </cell>
          <cell r="AF45" t="str">
            <v>7000003605/10C0299JO</v>
          </cell>
        </row>
        <row r="46">
          <cell r="C46" t="str">
            <v>PA 1685 MC</v>
          </cell>
          <cell r="D46"/>
          <cell r="E46" t="str">
            <v>N/A</v>
          </cell>
          <cell r="F46" t="str">
            <v>DC91927</v>
          </cell>
          <cell r="G46" t="str">
            <v>MHFM1BA3J8K087327</v>
          </cell>
          <cell r="H46" t="str">
            <v>TOYOTA AVANZA</v>
          </cell>
          <cell r="I46" t="str">
            <v>MINI BUS</v>
          </cell>
          <cell r="J46" t="str">
            <v>TOYOTA AVANZA (SILVER) 4X2</v>
          </cell>
          <cell r="K46">
            <v>2008</v>
          </cell>
          <cell r="L46" t="str">
            <v>TRAKINDO</v>
          </cell>
          <cell r="M46" t="str">
            <v>Trakindo</v>
          </cell>
          <cell r="N46" t="str">
            <v>LOWLAND</v>
          </cell>
          <cell r="O46" t="str">
            <v>PLAN TO SCRAP</v>
          </cell>
          <cell r="P46" t="str">
            <v>PLAN TO SCRAP</v>
          </cell>
          <cell r="Q46" t="str">
            <v>HC &amp; SUPPORT SERVICES</v>
          </cell>
          <cell r="R46" t="str">
            <v>HO TEMBAGAPURA</v>
          </cell>
          <cell r="S46" t="str">
            <v>PLAN TO SCRAP</v>
          </cell>
          <cell r="T46">
            <v>22862</v>
          </cell>
          <cell r="U46" t="str">
            <v>NO</v>
          </cell>
          <cell r="V46" t="str">
            <v>NO</v>
          </cell>
          <cell r="W46">
            <v>44013</v>
          </cell>
          <cell r="X46">
            <v>322</v>
          </cell>
          <cell r="Y46">
            <v>45474</v>
          </cell>
          <cell r="Z46">
            <v>1783</v>
          </cell>
          <cell r="AA46" t="str">
            <v/>
          </cell>
          <cell r="AB46" t="str">
            <v/>
          </cell>
          <cell r="AC46" t="str">
            <v/>
          </cell>
          <cell r="AD46" t="str">
            <v>7000003617/10C0299JO</v>
          </cell>
          <cell r="AE46" t="str">
            <v>7000003613/10C0299JO</v>
          </cell>
          <cell r="AF46" t="str">
            <v>7000003605/10C0299JO</v>
          </cell>
        </row>
        <row r="47">
          <cell r="C47" t="str">
            <v>PA 1687 MC</v>
          </cell>
          <cell r="D47" t="str">
            <v>01-9287F</v>
          </cell>
          <cell r="E47"/>
          <cell r="F47" t="str">
            <v>DC92012</v>
          </cell>
          <cell r="G47" t="str">
            <v>MHFM1BA3J8K087377</v>
          </cell>
          <cell r="H47" t="str">
            <v>TOYOTA AVANZA</v>
          </cell>
          <cell r="I47" t="str">
            <v>MINI BUS</v>
          </cell>
          <cell r="J47" t="str">
            <v>TOYOTA AVANZA (SILVER) 4X2</v>
          </cell>
          <cell r="K47">
            <v>2008</v>
          </cell>
          <cell r="L47" t="str">
            <v>TRAKINDO</v>
          </cell>
          <cell r="M47" t="str">
            <v>Swapping PT.FI</v>
          </cell>
          <cell r="N47" t="str">
            <v>LOWLAND</v>
          </cell>
          <cell r="O47" t="str">
            <v xml:space="preserve">FREEPORT  </v>
          </cell>
          <cell r="P47" t="str">
            <v xml:space="preserve">FREEPORT  </v>
          </cell>
          <cell r="Q47" t="str">
            <v>HC &amp; SUPPORT SERVICES</v>
          </cell>
          <cell r="R47" t="str">
            <v>HO TEMBAGAPURA</v>
          </cell>
          <cell r="S47" t="str">
            <v>POOL</v>
          </cell>
          <cell r="T47"/>
          <cell r="U47" t="str">
            <v>NO</v>
          </cell>
          <cell r="V47" t="str">
            <v>NO</v>
          </cell>
          <cell r="W47">
            <v>44020</v>
          </cell>
          <cell r="X47">
            <v>329</v>
          </cell>
          <cell r="Y47">
            <v>45481</v>
          </cell>
          <cell r="Z47">
            <v>1790</v>
          </cell>
          <cell r="AA47" t="str">
            <v/>
          </cell>
          <cell r="AB47" t="str">
            <v/>
          </cell>
          <cell r="AC47" t="str">
            <v/>
          </cell>
          <cell r="AD47" t="str">
            <v>7000003617/10C0299JO</v>
          </cell>
          <cell r="AE47" t="str">
            <v>7000003613/10C0299JO</v>
          </cell>
          <cell r="AF47" t="str">
            <v>7000003605/10C0299JO</v>
          </cell>
        </row>
        <row r="48">
          <cell r="C48" t="str">
            <v>PA 1682 MC</v>
          </cell>
          <cell r="D48" t="str">
            <v>01-9296F</v>
          </cell>
          <cell r="E48"/>
          <cell r="F48" t="str">
            <v>DC91372</v>
          </cell>
          <cell r="G48" t="str">
            <v>MHFM1BA3J8K086724</v>
          </cell>
          <cell r="H48" t="str">
            <v>TOYOTA AVANZA</v>
          </cell>
          <cell r="I48" t="str">
            <v>MINI BUS</v>
          </cell>
          <cell r="J48" t="str">
            <v>TOYOTA AVANZA (SILVER) 4X2</v>
          </cell>
          <cell r="K48">
            <v>2008</v>
          </cell>
          <cell r="L48" t="str">
            <v>TRAKINDO</v>
          </cell>
          <cell r="M48" t="str">
            <v>Swapping PT.FI</v>
          </cell>
          <cell r="N48" t="str">
            <v>LOWLAND</v>
          </cell>
          <cell r="O48" t="str">
            <v xml:space="preserve">FREEPORT  </v>
          </cell>
          <cell r="P48" t="str">
            <v xml:space="preserve">FREEPORT  </v>
          </cell>
          <cell r="Q48" t="str">
            <v>PARTS OPERATION &amp; DISTRIBUTION LOBU</v>
          </cell>
          <cell r="R48" t="str">
            <v>LOBU</v>
          </cell>
          <cell r="S48" t="str">
            <v>OPERATION</v>
          </cell>
          <cell r="T48">
            <v>71301</v>
          </cell>
          <cell r="U48">
            <v>42855</v>
          </cell>
          <cell r="V48">
            <v>42734</v>
          </cell>
          <cell r="W48">
            <v>44053</v>
          </cell>
          <cell r="X48">
            <v>362</v>
          </cell>
          <cell r="Y48">
            <v>44418</v>
          </cell>
          <cell r="Z48">
            <v>727</v>
          </cell>
          <cell r="AA48" t="str">
            <v/>
          </cell>
          <cell r="AB48" t="str">
            <v/>
          </cell>
          <cell r="AC48" t="str">
            <v/>
          </cell>
          <cell r="AD48" t="str">
            <v>7000003617/10C5030HY</v>
          </cell>
          <cell r="AE48" t="str">
            <v>7000003613/10C5030HY</v>
          </cell>
          <cell r="AF48" t="str">
            <v>7000003605/10C5030HY</v>
          </cell>
        </row>
        <row r="49">
          <cell r="C49" t="str">
            <v>PA 1684 MC</v>
          </cell>
          <cell r="D49" t="str">
            <v>01-9297F</v>
          </cell>
          <cell r="E49"/>
          <cell r="F49" t="str">
            <v>DC91201</v>
          </cell>
          <cell r="G49" t="str">
            <v>MHFM1BA3J8K086796</v>
          </cell>
          <cell r="H49" t="str">
            <v>TOYOTA AVANZA</v>
          </cell>
          <cell r="I49" t="str">
            <v>MINI BUS</v>
          </cell>
          <cell r="J49" t="str">
            <v>TOYOTA AVANZA (SILVER) 4X2</v>
          </cell>
          <cell r="K49">
            <v>2008</v>
          </cell>
          <cell r="L49" t="str">
            <v>TRAKINDO</v>
          </cell>
          <cell r="M49" t="str">
            <v>Swapping PT.FI</v>
          </cell>
          <cell r="N49" t="str">
            <v>LOWLAND</v>
          </cell>
          <cell r="O49" t="str">
            <v xml:space="preserve">FREEPORT  </v>
          </cell>
          <cell r="P49" t="str">
            <v xml:space="preserve">FREEPORT  </v>
          </cell>
          <cell r="Q49" t="str">
            <v>FREEPORT</v>
          </cell>
          <cell r="R49"/>
          <cell r="S49" t="str">
            <v>SWAPPING</v>
          </cell>
          <cell r="T49"/>
          <cell r="U49" t="str">
            <v>NO</v>
          </cell>
          <cell r="V49" t="str">
            <v>NO</v>
          </cell>
          <cell r="W49">
            <v>43982</v>
          </cell>
          <cell r="X49">
            <v>291</v>
          </cell>
          <cell r="Y49">
            <v>45077</v>
          </cell>
          <cell r="Z49">
            <v>1386</v>
          </cell>
          <cell r="AA49" t="str">
            <v/>
          </cell>
          <cell r="AB49" t="str">
            <v/>
          </cell>
          <cell r="AC49" t="str">
            <v/>
          </cell>
          <cell r="AD49" t="str">
            <v>7000003617/10C0299JO</v>
          </cell>
          <cell r="AE49" t="str">
            <v>7000003613/10C0299JO</v>
          </cell>
          <cell r="AF49" t="str">
            <v>7000003605/10C0299JO</v>
          </cell>
        </row>
        <row r="50">
          <cell r="C50" t="str">
            <v>PA 1726 MC</v>
          </cell>
          <cell r="D50"/>
          <cell r="E50" t="str">
            <v>TU-84</v>
          </cell>
          <cell r="F50" t="str">
            <v>K3DD02030</v>
          </cell>
          <cell r="G50" t="str">
            <v>MHFM1BA3J8K092166</v>
          </cell>
          <cell r="H50" t="str">
            <v>TOYOTA AVANZA</v>
          </cell>
          <cell r="I50" t="str">
            <v>MINI BUS</v>
          </cell>
          <cell r="J50" t="str">
            <v>TOYOTA AVANZA (SILVER) 4X2</v>
          </cell>
          <cell r="K50">
            <v>2008</v>
          </cell>
          <cell r="L50" t="str">
            <v>TRAKINDO</v>
          </cell>
          <cell r="M50" t="str">
            <v>Trakindo</v>
          </cell>
          <cell r="N50" t="str">
            <v>LOWLAND</v>
          </cell>
          <cell r="O50" t="str">
            <v>PLAN TO SCRAP</v>
          </cell>
          <cell r="P50" t="str">
            <v>PLAN TO SCRAP</v>
          </cell>
          <cell r="Q50" t="str">
            <v>FREEPORT</v>
          </cell>
          <cell r="R50" t="str">
            <v>HO TEMBAGAPURA</v>
          </cell>
          <cell r="S50" t="str">
            <v>SWAPPING</v>
          </cell>
          <cell r="T50"/>
          <cell r="U50" t="str">
            <v>NO</v>
          </cell>
          <cell r="V50" t="str">
            <v>NO</v>
          </cell>
          <cell r="W50">
            <v>43982</v>
          </cell>
          <cell r="X50">
            <v>291</v>
          </cell>
          <cell r="Y50">
            <v>45077</v>
          </cell>
          <cell r="Z50">
            <v>1386</v>
          </cell>
          <cell r="AA50" t="str">
            <v/>
          </cell>
          <cell r="AB50" t="str">
            <v/>
          </cell>
          <cell r="AC50" t="str">
            <v/>
          </cell>
          <cell r="AD50" t="str">
            <v>7000003617/10C0299JO</v>
          </cell>
          <cell r="AE50" t="str">
            <v>7000003613/10C0299JO</v>
          </cell>
          <cell r="AF50" t="str">
            <v>7000003605/10C0299JO</v>
          </cell>
        </row>
        <row r="51">
          <cell r="C51" t="str">
            <v>PA 1721 MC</v>
          </cell>
          <cell r="D51" t="str">
            <v>01-9321F</v>
          </cell>
          <cell r="E51"/>
          <cell r="F51" t="str">
            <v>K3DD02175</v>
          </cell>
          <cell r="G51" t="str">
            <v>MHFM1BA3J8K092137</v>
          </cell>
          <cell r="H51" t="str">
            <v>TOYOTA AVANZA</v>
          </cell>
          <cell r="I51" t="str">
            <v>MINI BUS</v>
          </cell>
          <cell r="J51" t="str">
            <v>TOYOTA AVANZA (SILVER) 4X2</v>
          </cell>
          <cell r="K51">
            <v>2008</v>
          </cell>
          <cell r="L51" t="str">
            <v>TRAKINDO</v>
          </cell>
          <cell r="M51" t="str">
            <v>Swapping PT.FI</v>
          </cell>
          <cell r="N51" t="str">
            <v>LOWLAND</v>
          </cell>
          <cell r="O51" t="str">
            <v xml:space="preserve">FREEPORT  </v>
          </cell>
          <cell r="P51" t="str">
            <v xml:space="preserve">FREEPORT  </v>
          </cell>
          <cell r="Q51" t="str">
            <v>HC &amp; SUPPORT SERVICES</v>
          </cell>
          <cell r="R51" t="str">
            <v>HO TEMBAGAPURA</v>
          </cell>
          <cell r="S51" t="str">
            <v>PLAN TO SCRAP</v>
          </cell>
          <cell r="T51">
            <v>22862</v>
          </cell>
          <cell r="U51" t="str">
            <v>NO</v>
          </cell>
          <cell r="V51" t="str">
            <v>NO</v>
          </cell>
          <cell r="W51">
            <v>43982</v>
          </cell>
          <cell r="X51">
            <v>291</v>
          </cell>
          <cell r="Y51">
            <v>45077</v>
          </cell>
          <cell r="Z51">
            <v>1386</v>
          </cell>
          <cell r="AA51" t="str">
            <v/>
          </cell>
          <cell r="AB51" t="str">
            <v/>
          </cell>
          <cell r="AC51" t="str">
            <v/>
          </cell>
          <cell r="AD51" t="str">
            <v>7000003617/10C0299JO</v>
          </cell>
          <cell r="AE51" t="str">
            <v>7000003613/10C0299JO</v>
          </cell>
          <cell r="AF51" t="str">
            <v>7000003605/10C0299JO</v>
          </cell>
        </row>
        <row r="52">
          <cell r="C52" t="str">
            <v>PA 1720 MC</v>
          </cell>
          <cell r="D52" t="str">
            <v>01-9322F</v>
          </cell>
          <cell r="E52"/>
          <cell r="F52" t="str">
            <v>K3DD02694</v>
          </cell>
          <cell r="G52" t="str">
            <v>MHFM1BA3J8K092713</v>
          </cell>
          <cell r="H52" t="str">
            <v>TOYOTA AVANZA</v>
          </cell>
          <cell r="I52" t="str">
            <v>MINI BUS</v>
          </cell>
          <cell r="J52" t="str">
            <v>TOYOTA AVANZA (SILVER) 4X2</v>
          </cell>
          <cell r="K52">
            <v>2008</v>
          </cell>
          <cell r="L52" t="str">
            <v>TRAKINDO</v>
          </cell>
          <cell r="M52" t="str">
            <v>Swapping PT.FI</v>
          </cell>
          <cell r="N52" t="str">
            <v>LOWLAND</v>
          </cell>
          <cell r="O52" t="str">
            <v xml:space="preserve">FREEPORT  </v>
          </cell>
          <cell r="P52" t="str">
            <v xml:space="preserve">FREEPORT  </v>
          </cell>
          <cell r="Q52" t="str">
            <v>FREEPORT</v>
          </cell>
          <cell r="R52"/>
          <cell r="S52" t="str">
            <v>SWAPPING</v>
          </cell>
          <cell r="T52"/>
          <cell r="U52" t="str">
            <v>NO</v>
          </cell>
          <cell r="V52" t="str">
            <v>NO</v>
          </cell>
          <cell r="W52">
            <v>43982</v>
          </cell>
          <cell r="X52">
            <v>291</v>
          </cell>
          <cell r="Y52">
            <v>45077</v>
          </cell>
          <cell r="Z52">
            <v>1386</v>
          </cell>
          <cell r="AA52" t="str">
            <v/>
          </cell>
          <cell r="AB52" t="str">
            <v/>
          </cell>
          <cell r="AC52" t="str">
            <v/>
          </cell>
          <cell r="AD52" t="str">
            <v>7000003617/10C0299JO</v>
          </cell>
          <cell r="AE52" t="str">
            <v>7000003613/10C0299JO</v>
          </cell>
          <cell r="AF52" t="str">
            <v>7000003605/10C0299JO</v>
          </cell>
        </row>
        <row r="53">
          <cell r="C53" t="str">
            <v>PA 1725 MC</v>
          </cell>
          <cell r="D53" t="str">
            <v>01-9323F</v>
          </cell>
          <cell r="E53"/>
          <cell r="F53" t="str">
            <v>K3DD02519</v>
          </cell>
          <cell r="G53" t="str">
            <v>MHFM1BA3J8K092547</v>
          </cell>
          <cell r="H53" t="str">
            <v>TOYOTA AVANZA</v>
          </cell>
          <cell r="I53" t="str">
            <v>MINI BUS</v>
          </cell>
          <cell r="J53" t="str">
            <v>TOYOTA AVANZA (SILVER) 4X2</v>
          </cell>
          <cell r="K53">
            <v>2008</v>
          </cell>
          <cell r="L53" t="str">
            <v>TRAKINDO</v>
          </cell>
          <cell r="M53" t="str">
            <v>Swapping PT.FI</v>
          </cell>
          <cell r="N53" t="str">
            <v>LOWLAND</v>
          </cell>
          <cell r="O53" t="str">
            <v xml:space="preserve">FREEPORT  </v>
          </cell>
          <cell r="P53" t="str">
            <v xml:space="preserve">FREEPORT  </v>
          </cell>
          <cell r="Q53" t="str">
            <v>FREEPORT</v>
          </cell>
          <cell r="R53"/>
          <cell r="S53" t="str">
            <v>SWAPPING</v>
          </cell>
          <cell r="T53"/>
          <cell r="U53" t="str">
            <v>NO</v>
          </cell>
          <cell r="V53" t="str">
            <v>NO</v>
          </cell>
          <cell r="W53">
            <v>43982</v>
          </cell>
          <cell r="X53">
            <v>291</v>
          </cell>
          <cell r="Y53">
            <v>45077</v>
          </cell>
          <cell r="Z53">
            <v>1386</v>
          </cell>
          <cell r="AA53" t="str">
            <v/>
          </cell>
          <cell r="AB53" t="str">
            <v/>
          </cell>
          <cell r="AC53" t="str">
            <v/>
          </cell>
          <cell r="AD53" t="str">
            <v>7000003617/10C0299JO</v>
          </cell>
          <cell r="AE53" t="str">
            <v>7000003613/10C0299JO</v>
          </cell>
          <cell r="AF53" t="str">
            <v>7000003605/10C0299JO</v>
          </cell>
        </row>
        <row r="54">
          <cell r="C54" t="str">
            <v>PA 8173 MB</v>
          </cell>
          <cell r="D54" t="str">
            <v>01-9288F</v>
          </cell>
          <cell r="E54"/>
          <cell r="F54" t="str">
            <v>1TR6532392</v>
          </cell>
          <cell r="G54" t="str">
            <v>MROAW12G580009115</v>
          </cell>
          <cell r="H54" t="str">
            <v>TOYOTA HILUX</v>
          </cell>
          <cell r="I54" t="str">
            <v>SINGLE CABIN</v>
          </cell>
          <cell r="J54" t="str">
            <v>TOYOTA HILUX PICK UP 4X2</v>
          </cell>
          <cell r="K54">
            <v>2008</v>
          </cell>
          <cell r="L54" t="str">
            <v>TRAKINDO</v>
          </cell>
          <cell r="M54" t="str">
            <v>Swapping PT.FI</v>
          </cell>
          <cell r="N54" t="str">
            <v>LOWLAND</v>
          </cell>
          <cell r="O54" t="str">
            <v xml:space="preserve">FREEPORT  </v>
          </cell>
          <cell r="P54" t="str">
            <v xml:space="preserve">FREEPORT  </v>
          </cell>
          <cell r="Q54" t="str">
            <v>FREEPORT</v>
          </cell>
          <cell r="R54"/>
          <cell r="S54" t="str">
            <v>SWAPPING</v>
          </cell>
          <cell r="T54"/>
          <cell r="U54" t="str">
            <v>NO</v>
          </cell>
          <cell r="V54" t="str">
            <v>NO</v>
          </cell>
          <cell r="W54">
            <v>43982</v>
          </cell>
          <cell r="X54">
            <v>291</v>
          </cell>
          <cell r="Y54">
            <v>45077</v>
          </cell>
          <cell r="Z54">
            <v>1386</v>
          </cell>
          <cell r="AA54" t="str">
            <v/>
          </cell>
          <cell r="AB54" t="str">
            <v/>
          </cell>
          <cell r="AC54" t="str">
            <v/>
          </cell>
          <cell r="AD54" t="str">
            <v>7000003617/10C0299JO</v>
          </cell>
          <cell r="AE54" t="str">
            <v>7000003613/10C0299JO</v>
          </cell>
          <cell r="AF54" t="str">
            <v>7000003605/10C0299JO</v>
          </cell>
        </row>
        <row r="55">
          <cell r="C55" t="str">
            <v>PA 8171 MB</v>
          </cell>
          <cell r="D55" t="str">
            <v>01-9292F</v>
          </cell>
          <cell r="E55"/>
          <cell r="F55" t="str">
            <v>1TR6528972</v>
          </cell>
          <cell r="G55" t="str">
            <v>MROAW12G980008954</v>
          </cell>
          <cell r="H55" t="str">
            <v>TOYOTA HILUX</v>
          </cell>
          <cell r="I55" t="str">
            <v>SINGLE CABIN</v>
          </cell>
          <cell r="J55" t="str">
            <v>TOYOTA HILUX PICK UP 4X2</v>
          </cell>
          <cell r="K55">
            <v>2008</v>
          </cell>
          <cell r="L55" t="str">
            <v>TRAKINDO</v>
          </cell>
          <cell r="M55" t="str">
            <v>Swapping PT.FI</v>
          </cell>
          <cell r="N55" t="str">
            <v>LOWLAND</v>
          </cell>
          <cell r="O55" t="str">
            <v xml:space="preserve">FREEPORT  </v>
          </cell>
          <cell r="P55" t="str">
            <v xml:space="preserve">FREEPORT  </v>
          </cell>
          <cell r="Q55" t="str">
            <v>HC &amp; SUPPORT SERVICES</v>
          </cell>
          <cell r="R55" t="str">
            <v>HO TEMBAGAPURA</v>
          </cell>
          <cell r="S55" t="str">
            <v>PLAN TO SCRAP</v>
          </cell>
          <cell r="T55"/>
          <cell r="U55" t="str">
            <v>NO</v>
          </cell>
          <cell r="V55" t="str">
            <v>NO</v>
          </cell>
          <cell r="W55">
            <v>44016</v>
          </cell>
          <cell r="X55">
            <v>325</v>
          </cell>
          <cell r="Y55">
            <v>45111</v>
          </cell>
          <cell r="Z55">
            <v>1420</v>
          </cell>
          <cell r="AA55" t="str">
            <v/>
          </cell>
          <cell r="AB55" t="str">
            <v/>
          </cell>
          <cell r="AC55" t="str">
            <v/>
          </cell>
          <cell r="AD55" t="str">
            <v>7000003617/10C0299JO</v>
          </cell>
          <cell r="AE55" t="str">
            <v>7000003613/10C0299JO</v>
          </cell>
          <cell r="AF55" t="str">
            <v>7000003605/10C0299JO</v>
          </cell>
        </row>
        <row r="56">
          <cell r="C56" t="str">
            <v>PA 8170 MB</v>
          </cell>
          <cell r="D56" t="str">
            <v>01-9294F</v>
          </cell>
          <cell r="E56"/>
          <cell r="F56" t="str">
            <v>1TR6530092</v>
          </cell>
          <cell r="G56" t="str">
            <v>MROAW12G780009004</v>
          </cell>
          <cell r="H56" t="str">
            <v>TOYOTA HILUX</v>
          </cell>
          <cell r="I56" t="str">
            <v>SINGLE CABIN</v>
          </cell>
          <cell r="J56" t="str">
            <v>TOYOTA HILUX PICK UP 4X2</v>
          </cell>
          <cell r="K56">
            <v>2008</v>
          </cell>
          <cell r="L56" t="str">
            <v>TRAKINDO</v>
          </cell>
          <cell r="M56" t="str">
            <v>Swapping PT.FI</v>
          </cell>
          <cell r="N56" t="str">
            <v>LOWLAND</v>
          </cell>
          <cell r="O56" t="str">
            <v xml:space="preserve">FREEPORT  </v>
          </cell>
          <cell r="P56" t="str">
            <v xml:space="preserve">FREEPORT  </v>
          </cell>
          <cell r="Q56" t="str">
            <v>FREEPORT</v>
          </cell>
          <cell r="R56"/>
          <cell r="S56" t="str">
            <v>SWAPPING</v>
          </cell>
          <cell r="T56"/>
          <cell r="U56" t="str">
            <v>NO</v>
          </cell>
          <cell r="V56" t="str">
            <v>NO</v>
          </cell>
          <cell r="W56">
            <v>44016</v>
          </cell>
          <cell r="X56">
            <v>325</v>
          </cell>
          <cell r="Y56">
            <v>45111</v>
          </cell>
          <cell r="Z56">
            <v>1420</v>
          </cell>
          <cell r="AA56" t="str">
            <v/>
          </cell>
          <cell r="AB56" t="str">
            <v/>
          </cell>
          <cell r="AC56" t="str">
            <v/>
          </cell>
          <cell r="AD56" t="str">
            <v>7000003617/10C0299JO</v>
          </cell>
          <cell r="AE56" t="str">
            <v>7000003613/10C0299JO</v>
          </cell>
          <cell r="AF56" t="str">
            <v>7000003605/10C0299JO</v>
          </cell>
        </row>
        <row r="57">
          <cell r="C57" t="str">
            <v>PA 8195 MB</v>
          </cell>
          <cell r="D57" t="str">
            <v>01-9329F</v>
          </cell>
          <cell r="E57"/>
          <cell r="F57" t="str">
            <v>1TR-6551186</v>
          </cell>
          <cell r="G57" t="str">
            <v>MROAW12G880009738</v>
          </cell>
          <cell r="H57" t="str">
            <v>TOYOTA HILUX</v>
          </cell>
          <cell r="I57" t="str">
            <v>SINGLE CABIN</v>
          </cell>
          <cell r="J57" t="str">
            <v xml:space="preserve">TOYOTA HILUX PICK UP 4X2                </v>
          </cell>
          <cell r="K57">
            <v>2008</v>
          </cell>
          <cell r="L57" t="str">
            <v>TRAKINDO</v>
          </cell>
          <cell r="M57" t="str">
            <v>Swapping PT.FI</v>
          </cell>
          <cell r="N57" t="str">
            <v>LOWLAND</v>
          </cell>
          <cell r="O57" t="str">
            <v xml:space="preserve">FREEPORT  </v>
          </cell>
          <cell r="P57" t="str">
            <v xml:space="preserve">FREEPORT  </v>
          </cell>
          <cell r="Q57" t="str">
            <v>FREEPORT</v>
          </cell>
          <cell r="R57"/>
          <cell r="S57" t="str">
            <v>SWAPPING</v>
          </cell>
          <cell r="T57"/>
          <cell r="U57" t="str">
            <v>NO</v>
          </cell>
          <cell r="V57" t="str">
            <v>NO</v>
          </cell>
          <cell r="W57">
            <v>44016</v>
          </cell>
          <cell r="X57">
            <v>325</v>
          </cell>
          <cell r="Y57">
            <v>45111</v>
          </cell>
          <cell r="Z57">
            <v>1420</v>
          </cell>
          <cell r="AA57" t="str">
            <v/>
          </cell>
          <cell r="AB57" t="str">
            <v/>
          </cell>
          <cell r="AC57" t="str">
            <v/>
          </cell>
          <cell r="AD57" t="str">
            <v>7000003617/10C0299JO</v>
          </cell>
          <cell r="AE57" t="str">
            <v>7000003613/10C0299JO</v>
          </cell>
          <cell r="AF57" t="str">
            <v>7000003605/10C0299JO</v>
          </cell>
        </row>
        <row r="58">
          <cell r="C58" t="str">
            <v>PA 1849 MD</v>
          </cell>
          <cell r="D58"/>
          <cell r="E58" t="str">
            <v>TU-47</v>
          </cell>
          <cell r="F58" t="str">
            <v>E310642</v>
          </cell>
          <cell r="G58" t="str">
            <v>MHCTBR54FBK310642</v>
          </cell>
          <cell r="H58" t="str">
            <v>ISUZU PANTHER</v>
          </cell>
          <cell r="I58" t="str">
            <v>MINI BUS</v>
          </cell>
          <cell r="J58" t="str">
            <v xml:space="preserve">ISUZU PANTHER TBR 54F TURBO LS </v>
          </cell>
          <cell r="K58">
            <v>2011</v>
          </cell>
          <cell r="L58" t="str">
            <v>TRAKINDO</v>
          </cell>
          <cell r="M58" t="str">
            <v>Trakindo</v>
          </cell>
          <cell r="N58" t="str">
            <v>LOWLAND</v>
          </cell>
          <cell r="O58" t="str">
            <v>LINDERD YUSUF DUDY</v>
          </cell>
          <cell r="P58" t="str">
            <v>FINANCE CREW</v>
          </cell>
          <cell r="Q58" t="str">
            <v>FREEPORT</v>
          </cell>
          <cell r="R58" t="str">
            <v>HO TEMBAGAPURA</v>
          </cell>
          <cell r="S58" t="str">
            <v>SWAPPING</v>
          </cell>
          <cell r="T58">
            <v>110578</v>
          </cell>
          <cell r="U58" t="str">
            <v>NO</v>
          </cell>
          <cell r="V58" t="str">
            <v>NO</v>
          </cell>
          <cell r="W58">
            <v>44016</v>
          </cell>
          <cell r="X58">
            <v>325</v>
          </cell>
          <cell r="Y58">
            <v>45111</v>
          </cell>
          <cell r="Z58">
            <v>1420</v>
          </cell>
          <cell r="AA58" t="str">
            <v/>
          </cell>
          <cell r="AB58" t="str">
            <v/>
          </cell>
          <cell r="AC58" t="str">
            <v/>
          </cell>
          <cell r="AD58" t="str">
            <v>7000003617/10C0299JO</v>
          </cell>
          <cell r="AE58" t="str">
            <v>7000003613/10C0299JO</v>
          </cell>
          <cell r="AF58" t="str">
            <v>7000003605/10C0299JO</v>
          </cell>
        </row>
        <row r="59">
          <cell r="C59" t="str">
            <v>PA 1850 MD</v>
          </cell>
          <cell r="D59"/>
          <cell r="E59" t="str">
            <v>TU-48</v>
          </cell>
          <cell r="F59" t="str">
            <v>E310640</v>
          </cell>
          <cell r="G59" t="str">
            <v>MHCTBR54FBK310640</v>
          </cell>
          <cell r="H59" t="str">
            <v>ISUZU PANTHER</v>
          </cell>
          <cell r="I59" t="str">
            <v>MINI BUS</v>
          </cell>
          <cell r="J59" t="str">
            <v xml:space="preserve">ISUZU PANTHER TBR 54F TURBO LS </v>
          </cell>
          <cell r="K59">
            <v>2011</v>
          </cell>
          <cell r="L59" t="str">
            <v>TRAKINDO</v>
          </cell>
          <cell r="M59" t="str">
            <v>Trakindo</v>
          </cell>
          <cell r="N59" t="str">
            <v>LOWLAND</v>
          </cell>
          <cell r="O59" t="str">
            <v>MUHIBBULLAH</v>
          </cell>
          <cell r="P59" t="str">
            <v>FERRY NATANAEL SIHOMBING</v>
          </cell>
          <cell r="Q59" t="str">
            <v>FREEPORT</v>
          </cell>
          <cell r="R59" t="str">
            <v>HO TEMBAGAPURA</v>
          </cell>
          <cell r="S59" t="str">
            <v>SWAPPING</v>
          </cell>
          <cell r="T59">
            <v>104796</v>
          </cell>
          <cell r="U59" t="str">
            <v>NO</v>
          </cell>
          <cell r="V59" t="str">
            <v>NO</v>
          </cell>
          <cell r="W59">
            <v>43991</v>
          </cell>
          <cell r="X59">
            <v>300</v>
          </cell>
          <cell r="Y59">
            <v>45086</v>
          </cell>
          <cell r="Z59">
            <v>1395</v>
          </cell>
          <cell r="AA59" t="str">
            <v/>
          </cell>
          <cell r="AB59" t="str">
            <v/>
          </cell>
          <cell r="AC59" t="str">
            <v/>
          </cell>
          <cell r="AD59" t="str">
            <v>7000003617/10C0299JO</v>
          </cell>
          <cell r="AE59" t="str">
            <v>7000003613/10C0299JO</v>
          </cell>
          <cell r="AF59" t="str">
            <v>7000003605/10C0299JO</v>
          </cell>
        </row>
        <row r="60">
          <cell r="C60" t="str">
            <v>PA 1851 MD</v>
          </cell>
          <cell r="D60"/>
          <cell r="E60" t="str">
            <v>TU-49</v>
          </cell>
          <cell r="F60" t="str">
            <v>E310648</v>
          </cell>
          <cell r="G60" t="str">
            <v>MHCTBR54FBK310648</v>
          </cell>
          <cell r="H60" t="str">
            <v>ISUZU PANTHER</v>
          </cell>
          <cell r="I60" t="str">
            <v>MINI BUS</v>
          </cell>
          <cell r="J60" t="str">
            <v xml:space="preserve">ISUZU PANTHER TBR 54F TURBO LS </v>
          </cell>
          <cell r="K60">
            <v>2011</v>
          </cell>
          <cell r="L60" t="str">
            <v>TRAKINDO</v>
          </cell>
          <cell r="M60" t="str">
            <v>Trakindo</v>
          </cell>
          <cell r="N60" t="str">
            <v>LOWLAND</v>
          </cell>
          <cell r="O60" t="str">
            <v>DEVI SUMARHADI</v>
          </cell>
          <cell r="P60" t="str">
            <v>PANDAPOTAN SIMORANGKIR</v>
          </cell>
          <cell r="Q60" t="str">
            <v>FREEPORT</v>
          </cell>
          <cell r="R60" t="str">
            <v>LOBU</v>
          </cell>
          <cell r="S60" t="str">
            <v>SWAPPING</v>
          </cell>
          <cell r="T60"/>
          <cell r="U60" t="str">
            <v>NO</v>
          </cell>
          <cell r="V60" t="str">
            <v>NO</v>
          </cell>
          <cell r="W60">
            <v>43991</v>
          </cell>
          <cell r="X60">
            <v>300</v>
          </cell>
          <cell r="Y60">
            <v>45086</v>
          </cell>
          <cell r="Z60">
            <v>1395</v>
          </cell>
          <cell r="AA60" t="str">
            <v/>
          </cell>
          <cell r="AB60" t="str">
            <v/>
          </cell>
          <cell r="AC60" t="str">
            <v/>
          </cell>
          <cell r="AD60" t="str">
            <v>7000003617/10C0299JO</v>
          </cell>
          <cell r="AE60" t="str">
            <v>7000003613/10C0299JO</v>
          </cell>
          <cell r="AF60" t="str">
            <v>7000003605/10C0299JO</v>
          </cell>
        </row>
        <row r="61">
          <cell r="C61" t="str">
            <v>PA 1852 MD</v>
          </cell>
          <cell r="D61"/>
          <cell r="E61" t="str">
            <v>TU-50</v>
          </cell>
          <cell r="F61" t="str">
            <v>E310398</v>
          </cell>
          <cell r="G61" t="str">
            <v>MHCTBR54FBK310398</v>
          </cell>
          <cell r="H61" t="str">
            <v>ISUZU PANTHER</v>
          </cell>
          <cell r="I61" t="str">
            <v>MINI BUS</v>
          </cell>
          <cell r="J61" t="str">
            <v xml:space="preserve">ISUZU PANTHER TBR 54F TURBO LS </v>
          </cell>
          <cell r="K61">
            <v>2011</v>
          </cell>
          <cell r="L61" t="str">
            <v>TRAKINDO</v>
          </cell>
          <cell r="M61" t="str">
            <v>Trakindo</v>
          </cell>
          <cell r="N61" t="str">
            <v>LOWLAND</v>
          </cell>
          <cell r="O61" t="str">
            <v>DEVI SUMARHADI</v>
          </cell>
          <cell r="P61" t="str">
            <v>ALBERT SONY S MOMOT</v>
          </cell>
          <cell r="Q61" t="str">
            <v>FREEPORT</v>
          </cell>
          <cell r="R61" t="str">
            <v>HO TEMBAGAPURA</v>
          </cell>
          <cell r="S61" t="str">
            <v>SWAPPING</v>
          </cell>
          <cell r="T61">
            <v>133730</v>
          </cell>
          <cell r="U61" t="str">
            <v>NO</v>
          </cell>
          <cell r="V61" t="str">
            <v>NO</v>
          </cell>
          <cell r="W61">
            <v>43991</v>
          </cell>
          <cell r="X61">
            <v>300</v>
          </cell>
          <cell r="Y61">
            <v>45086</v>
          </cell>
          <cell r="Z61">
            <v>1395</v>
          </cell>
          <cell r="AA61" t="str">
            <v/>
          </cell>
          <cell r="AB61" t="str">
            <v/>
          </cell>
          <cell r="AC61" t="str">
            <v/>
          </cell>
          <cell r="AD61" t="str">
            <v>7000003617/10C0299JO</v>
          </cell>
          <cell r="AE61" t="str">
            <v>7000003613/10C0299JO</v>
          </cell>
          <cell r="AF61" t="str">
            <v>7000003605/10C0299JO</v>
          </cell>
        </row>
        <row r="62">
          <cell r="C62" t="str">
            <v>PA 1710 MC</v>
          </cell>
          <cell r="D62"/>
          <cell r="E62"/>
          <cell r="F62" t="str">
            <v>E291586</v>
          </cell>
          <cell r="G62" t="str">
            <v xml:space="preserve">MHCTBR54F8K291586             </v>
          </cell>
          <cell r="H62" t="str">
            <v>ISUZU PANTHER</v>
          </cell>
          <cell r="I62" t="str">
            <v>MINI BUS</v>
          </cell>
          <cell r="J62" t="str">
            <v>ISUZU PANTHER TBR541 (SILVER) 4X2</v>
          </cell>
          <cell r="K62">
            <v>2008</v>
          </cell>
          <cell r="L62" t="str">
            <v>TRAKINDO</v>
          </cell>
          <cell r="M62" t="str">
            <v>Trakindo</v>
          </cell>
          <cell r="N62" t="str">
            <v>LOWLAND</v>
          </cell>
          <cell r="O62" t="str">
            <v>DEVI SUMARHADI</v>
          </cell>
          <cell r="P62" t="str">
            <v>POOL OFFICE OPERATION</v>
          </cell>
          <cell r="Q62" t="str">
            <v>FREEPORT</v>
          </cell>
          <cell r="R62" t="str">
            <v>HO TEMBAGAPURA</v>
          </cell>
          <cell r="S62" t="str">
            <v>SWAPPING</v>
          </cell>
          <cell r="T62"/>
          <cell r="U62" t="str">
            <v>NO</v>
          </cell>
          <cell r="V62" t="str">
            <v>NO</v>
          </cell>
          <cell r="W62">
            <v>44016</v>
          </cell>
          <cell r="X62">
            <v>325</v>
          </cell>
          <cell r="Y62">
            <v>45111</v>
          </cell>
          <cell r="Z62">
            <v>1420</v>
          </cell>
          <cell r="AA62" t="str">
            <v/>
          </cell>
          <cell r="AB62" t="str">
            <v/>
          </cell>
          <cell r="AC62" t="str">
            <v/>
          </cell>
          <cell r="AD62" t="str">
            <v>7000003617/10C0299JO</v>
          </cell>
          <cell r="AE62" t="str">
            <v>7000003613/10C0299JO</v>
          </cell>
          <cell r="AF62" t="str">
            <v>7000003605/10C0299JO</v>
          </cell>
        </row>
        <row r="63">
          <cell r="C63" t="str">
            <v>PA 1759 MC</v>
          </cell>
          <cell r="D63" t="str">
            <v>01-9345F</v>
          </cell>
          <cell r="E63" t="str">
            <v>01-9345F</v>
          </cell>
          <cell r="F63" t="str">
            <v>WLAT936575</v>
          </cell>
          <cell r="G63" t="str">
            <v>MNBLS4D108W210372</v>
          </cell>
          <cell r="H63" t="str">
            <v>FORD EVEREST</v>
          </cell>
          <cell r="I63" t="str">
            <v>MINI BUS</v>
          </cell>
          <cell r="J63" t="str">
            <v>FORD EVEREST 4X4 2.5L TDMT-XLT</v>
          </cell>
          <cell r="K63">
            <v>2008</v>
          </cell>
          <cell r="L63" t="str">
            <v>TRAKINDO</v>
          </cell>
          <cell r="M63" t="str">
            <v>Swapping PT.FI</v>
          </cell>
          <cell r="N63" t="str">
            <v>LOWLAND</v>
          </cell>
          <cell r="O63" t="str">
            <v xml:space="preserve">FREEPORT  </v>
          </cell>
          <cell r="P63" t="str">
            <v xml:space="preserve">FREEPORT  </v>
          </cell>
          <cell r="Q63" t="str">
            <v>FINANCE &amp; CONTRACT MANAGEMENT</v>
          </cell>
          <cell r="R63" t="str">
            <v>HO TEMBAGAPURA</v>
          </cell>
          <cell r="S63" t="str">
            <v>OPERATION</v>
          </cell>
          <cell r="T63">
            <v>110578</v>
          </cell>
          <cell r="U63" t="str">
            <v>NO</v>
          </cell>
          <cell r="V63" t="str">
            <v>NO</v>
          </cell>
          <cell r="W63">
            <v>43716</v>
          </cell>
          <cell r="X63">
            <v>25</v>
          </cell>
          <cell r="Y63">
            <v>44447</v>
          </cell>
          <cell r="Z63">
            <v>756</v>
          </cell>
          <cell r="AA63" t="str">
            <v>JATUH TEMPO</v>
          </cell>
          <cell r="AB63" t="str">
            <v>PKB</v>
          </cell>
          <cell r="AC63" t="str">
            <v/>
          </cell>
          <cell r="AD63" t="str">
            <v>7000003617/10C0299KB</v>
          </cell>
          <cell r="AE63" t="str">
            <v>7000003613/10C0299KB</v>
          </cell>
          <cell r="AF63" t="str">
            <v>7000003605/10C0299KB</v>
          </cell>
        </row>
        <row r="64">
          <cell r="C64" t="str">
            <v>PA 1757 MC</v>
          </cell>
          <cell r="D64" t="str">
            <v>01-9346F</v>
          </cell>
          <cell r="E64" t="str">
            <v>01-9346F</v>
          </cell>
          <cell r="F64" t="str">
            <v>WLAT943699</v>
          </cell>
          <cell r="G64" t="str">
            <v>MNBLS4D108W210827</v>
          </cell>
          <cell r="H64" t="str">
            <v>FORD EVEREST</v>
          </cell>
          <cell r="I64" t="str">
            <v>MINI BUS</v>
          </cell>
          <cell r="J64" t="str">
            <v>FORD EVEREST 4X4 2.5L TDMT-XLT</v>
          </cell>
          <cell r="K64">
            <v>2008</v>
          </cell>
          <cell r="L64" t="str">
            <v>TRAKINDO</v>
          </cell>
          <cell r="M64" t="str">
            <v>Swapping PT.FI</v>
          </cell>
          <cell r="N64" t="str">
            <v>LOWLAND</v>
          </cell>
          <cell r="O64" t="str">
            <v xml:space="preserve">FREEPORT  </v>
          </cell>
          <cell r="P64" t="str">
            <v xml:space="preserve">FREEPORT  </v>
          </cell>
          <cell r="Q64" t="str">
            <v>PRODUCT SUPPORT</v>
          </cell>
          <cell r="R64" t="str">
            <v>HO TEMBAGAPURA</v>
          </cell>
          <cell r="S64" t="str">
            <v>OPERATION</v>
          </cell>
          <cell r="T64">
            <v>104796</v>
          </cell>
          <cell r="U64" t="str">
            <v>NO</v>
          </cell>
          <cell r="V64" t="str">
            <v>NO</v>
          </cell>
          <cell r="W64">
            <v>43716</v>
          </cell>
          <cell r="X64">
            <v>25</v>
          </cell>
          <cell r="Y64">
            <v>44447</v>
          </cell>
          <cell r="Z64">
            <v>756</v>
          </cell>
          <cell r="AA64" t="str">
            <v>JATUH TEMPO</v>
          </cell>
          <cell r="AB64" t="str">
            <v>PKB</v>
          </cell>
          <cell r="AC64" t="str">
            <v/>
          </cell>
          <cell r="AD64" t="str">
            <v>7000003617/10C0230HY</v>
          </cell>
          <cell r="AE64" t="str">
            <v>7000003613/10C0230HY</v>
          </cell>
          <cell r="AF64" t="str">
            <v>7000003605/10C0230HY</v>
          </cell>
        </row>
        <row r="65">
          <cell r="C65" t="str">
            <v>DS 8042 ME</v>
          </cell>
          <cell r="D65" t="str">
            <v>01-9525</v>
          </cell>
          <cell r="E65" t="str">
            <v>01-9525</v>
          </cell>
          <cell r="F65" t="str">
            <v>P4AT1219891</v>
          </cell>
          <cell r="G65" t="str">
            <v>MNDBMF20EW320954</v>
          </cell>
          <cell r="H65" t="str">
            <v>FORD RANGER</v>
          </cell>
          <cell r="I65" t="str">
            <v>SINGLE CABIN</v>
          </cell>
          <cell r="J65" t="str">
            <v>FORD RANGER SINGLE CABIN PICK UP 2.2</v>
          </cell>
          <cell r="K65">
            <v>2014</v>
          </cell>
          <cell r="L65" t="str">
            <v>TRAKINDO</v>
          </cell>
          <cell r="M65" t="str">
            <v>Trakindo</v>
          </cell>
          <cell r="N65" t="str">
            <v>HIGHLAND</v>
          </cell>
          <cell r="O65" t="str">
            <v>SUDIRMAN</v>
          </cell>
          <cell r="P65" t="str">
            <v>ASNAN / FARAWANSA</v>
          </cell>
          <cell r="Q65" t="str">
            <v>HC &amp; SUPPORT SERVICES</v>
          </cell>
          <cell r="R65" t="str">
            <v>HO TEMBAGAPURA</v>
          </cell>
          <cell r="S65" t="str">
            <v>OPERATION</v>
          </cell>
          <cell r="T65"/>
          <cell r="U65" t="str">
            <v>NO</v>
          </cell>
          <cell r="V65" t="str">
            <v>NO</v>
          </cell>
          <cell r="W65">
            <v>43716</v>
          </cell>
          <cell r="X65">
            <v>25</v>
          </cell>
          <cell r="Y65">
            <v>44447</v>
          </cell>
          <cell r="Z65">
            <v>756</v>
          </cell>
          <cell r="AA65" t="str">
            <v>JATUH TEMPO</v>
          </cell>
          <cell r="AB65" t="str">
            <v>PKB</v>
          </cell>
          <cell r="AC65" t="str">
            <v/>
          </cell>
          <cell r="AD65" t="str">
            <v>7000003617/10C0299HV</v>
          </cell>
          <cell r="AE65" t="str">
            <v>7000003613/10C0299HV</v>
          </cell>
          <cell r="AF65" t="str">
            <v>7000003605/10C0299HV</v>
          </cell>
        </row>
        <row r="66">
          <cell r="C66" t="str">
            <v>DS 8043 ME</v>
          </cell>
          <cell r="D66" t="str">
            <v>01-9519</v>
          </cell>
          <cell r="E66" t="str">
            <v>01-9519</v>
          </cell>
          <cell r="F66" t="str">
            <v>P5AT1134995</v>
          </cell>
          <cell r="G66" t="str">
            <v>MNBLMFF50EW320650</v>
          </cell>
          <cell r="H66" t="str">
            <v>FORD RANGER</v>
          </cell>
          <cell r="I66" t="str">
            <v>DOUBLE CABIN</v>
          </cell>
          <cell r="J66" t="str">
            <v>FORD RANGER DOBLE CABIN XLT (PICK UP) 3.2</v>
          </cell>
          <cell r="K66">
            <v>2014</v>
          </cell>
          <cell r="L66" t="str">
            <v>TRAKINDO</v>
          </cell>
          <cell r="M66" t="str">
            <v>Trakindo</v>
          </cell>
          <cell r="N66" t="str">
            <v>HIGHLAND</v>
          </cell>
          <cell r="O66" t="str">
            <v>SUDIRMAN</v>
          </cell>
          <cell r="P66" t="str">
            <v>MARTINUS TANDI</v>
          </cell>
          <cell r="Q66" t="str">
            <v>HC &amp; SUPPORT SERVICES</v>
          </cell>
          <cell r="R66" t="str">
            <v>HO TEMBAGAPURA</v>
          </cell>
          <cell r="S66" t="str">
            <v>OPERATION</v>
          </cell>
          <cell r="T66">
            <v>133730</v>
          </cell>
          <cell r="U66" t="str">
            <v>NO</v>
          </cell>
          <cell r="V66" t="str">
            <v>NO</v>
          </cell>
          <cell r="W66">
            <v>43716</v>
          </cell>
          <cell r="X66">
            <v>25</v>
          </cell>
          <cell r="Y66">
            <v>44447</v>
          </cell>
          <cell r="Z66">
            <v>756</v>
          </cell>
          <cell r="AA66" t="str">
            <v>JATUH TEMPO</v>
          </cell>
          <cell r="AB66" t="str">
            <v>PKB</v>
          </cell>
          <cell r="AC66" t="str">
            <v/>
          </cell>
          <cell r="AD66" t="str">
            <v>7000003617/10C0299JB</v>
          </cell>
          <cell r="AE66" t="str">
            <v>7000003613/10C0299JB</v>
          </cell>
          <cell r="AF66" t="str">
            <v>7000003605/10C0299JB</v>
          </cell>
        </row>
        <row r="67">
          <cell r="C67" t="str">
            <v>DS 8044 ME</v>
          </cell>
          <cell r="D67" t="str">
            <v>01-9526</v>
          </cell>
          <cell r="E67" t="str">
            <v>01-9526</v>
          </cell>
          <cell r="F67" t="str">
            <v>P5AT1122477</v>
          </cell>
          <cell r="G67" t="str">
            <v>MNBLMFF50EW301253</v>
          </cell>
          <cell r="H67" t="str">
            <v>FORD RANGER</v>
          </cell>
          <cell r="I67" t="str">
            <v>DOUBLE CABIN</v>
          </cell>
          <cell r="J67" t="str">
            <v>FORD RANGER DOBLE CABIN XLT (PICK UP) 3.2</v>
          </cell>
          <cell r="K67">
            <v>2014</v>
          </cell>
          <cell r="L67" t="str">
            <v>TRAKINDO</v>
          </cell>
          <cell r="M67" t="str">
            <v>Trakindo</v>
          </cell>
          <cell r="N67" t="str">
            <v>HIGHLAND</v>
          </cell>
          <cell r="O67" t="str">
            <v>DARREN GRAEME HABEL</v>
          </cell>
          <cell r="P67" t="str">
            <v>ANTHONIUS / TAUFIQ SAHABUDDIN</v>
          </cell>
          <cell r="Q67" t="str">
            <v>HC &amp; SUPPORT SERVICES</v>
          </cell>
          <cell r="R67" t="str">
            <v>HO TEMBAGAPURA</v>
          </cell>
          <cell r="S67" t="str">
            <v>POOL</v>
          </cell>
          <cell r="T67"/>
          <cell r="U67" t="str">
            <v>NO</v>
          </cell>
          <cell r="V67" t="str">
            <v>NO</v>
          </cell>
          <cell r="W67">
            <v>44006</v>
          </cell>
          <cell r="X67">
            <v>315</v>
          </cell>
          <cell r="Y67">
            <v>45101</v>
          </cell>
          <cell r="Z67">
            <v>1410</v>
          </cell>
          <cell r="AA67" t="str">
            <v/>
          </cell>
          <cell r="AB67" t="str">
            <v/>
          </cell>
          <cell r="AC67" t="str">
            <v/>
          </cell>
          <cell r="AD67" t="str">
            <v>7000003617/10C0299JO</v>
          </cell>
          <cell r="AE67" t="str">
            <v>7000003613/10C0299JO</v>
          </cell>
          <cell r="AF67" t="str">
            <v>7000003605/10C0299JO</v>
          </cell>
        </row>
        <row r="68">
          <cell r="C68" t="str">
            <v>DS 8061 ME</v>
          </cell>
          <cell r="D68" t="str">
            <v>01-9520</v>
          </cell>
          <cell r="E68" t="str">
            <v>01-9520</v>
          </cell>
          <cell r="F68" t="str">
            <v>P5AT1127582</v>
          </cell>
          <cell r="G68" t="str">
            <v>MNBLMFF50EW309285</v>
          </cell>
          <cell r="H68" t="str">
            <v>FORD RANGER</v>
          </cell>
          <cell r="I68" t="str">
            <v>DOUBLE CABIN</v>
          </cell>
          <cell r="J68" t="str">
            <v>FORD RANGER DOBLE CABIN XLT (PICK UP) 3.2</v>
          </cell>
          <cell r="K68">
            <v>2014</v>
          </cell>
          <cell r="L68" t="str">
            <v>TRAKINDO</v>
          </cell>
          <cell r="M68" t="str">
            <v>Trakindo</v>
          </cell>
          <cell r="N68" t="str">
            <v>HIGHLAND</v>
          </cell>
          <cell r="O68" t="str">
            <v>ADRIAN RISMANA</v>
          </cell>
          <cell r="P68" t="str">
            <v>ANTON WIJAYA</v>
          </cell>
          <cell r="Q68" t="str">
            <v>FREEPORT</v>
          </cell>
          <cell r="R68" t="str">
            <v>UNDERGROUND OPERATION</v>
          </cell>
          <cell r="S68" t="str">
            <v>SWAPPING</v>
          </cell>
          <cell r="T68"/>
          <cell r="U68" t="str">
            <v>NO</v>
          </cell>
          <cell r="V68" t="str">
            <v>NO</v>
          </cell>
          <cell r="W68">
            <v>43786</v>
          </cell>
          <cell r="X68">
            <v>95</v>
          </cell>
          <cell r="Y68">
            <v>45247</v>
          </cell>
          <cell r="Z68">
            <v>1556</v>
          </cell>
          <cell r="AA68" t="str">
            <v/>
          </cell>
          <cell r="AB68" t="str">
            <v/>
          </cell>
          <cell r="AC68" t="str">
            <v/>
          </cell>
          <cell r="AD68" t="str">
            <v>7000003617/10C0299JO</v>
          </cell>
          <cell r="AE68" t="str">
            <v>7000003613/10C0299JO</v>
          </cell>
          <cell r="AF68" t="str">
            <v>7000003605/10C0299JO</v>
          </cell>
        </row>
        <row r="69">
          <cell r="C69" t="str">
            <v>DS 1821 MH</v>
          </cell>
          <cell r="D69" t="str">
            <v>01-9527</v>
          </cell>
          <cell r="E69" t="str">
            <v>01-9527</v>
          </cell>
          <cell r="F69" t="str">
            <v>1VD-0276880</v>
          </cell>
          <cell r="G69" t="str">
            <v>JTERV71J100006930</v>
          </cell>
          <cell r="H69" t="str">
            <v>TOYOTA LC TROOP CARRIER</v>
          </cell>
          <cell r="I69" t="str">
            <v>JEEP</v>
          </cell>
          <cell r="J69" t="str">
            <v>TOYOTA LAND CRUISER 70 4.5 TROOP CARRIER (4 X 4) MT</v>
          </cell>
          <cell r="K69">
            <v>2014</v>
          </cell>
          <cell r="L69" t="str">
            <v>TRAKINDO</v>
          </cell>
          <cell r="M69" t="str">
            <v>Trakindo</v>
          </cell>
          <cell r="N69" t="str">
            <v>HIGHLAND</v>
          </cell>
          <cell r="O69" t="str">
            <v>DARREN GRAEME HABEL</v>
          </cell>
          <cell r="P69" t="str">
            <v>JUSTIN M / RIMBA</v>
          </cell>
          <cell r="Q69" t="str">
            <v>FREEPORT</v>
          </cell>
          <cell r="R69" t="str">
            <v>UNDERGROUND OPERATION</v>
          </cell>
          <cell r="S69" t="str">
            <v>SWAPPING</v>
          </cell>
          <cell r="T69"/>
          <cell r="U69" t="str">
            <v>NO</v>
          </cell>
          <cell r="V69" t="str">
            <v>NO</v>
          </cell>
          <cell r="W69">
            <v>43783</v>
          </cell>
          <cell r="X69">
            <v>92</v>
          </cell>
          <cell r="Y69">
            <v>45244</v>
          </cell>
          <cell r="Z69">
            <v>1553</v>
          </cell>
          <cell r="AA69" t="str">
            <v/>
          </cell>
          <cell r="AB69" t="str">
            <v/>
          </cell>
          <cell r="AC69" t="str">
            <v/>
          </cell>
          <cell r="AD69" t="str">
            <v>7000003617/10C0299JO</v>
          </cell>
          <cell r="AE69" t="str">
            <v>7000003613/10C0299JO</v>
          </cell>
          <cell r="AF69" t="str">
            <v>7000003605/10C0299JO</v>
          </cell>
        </row>
        <row r="70">
          <cell r="C70" t="str">
            <v>DS 1822 MH</v>
          </cell>
          <cell r="D70" t="str">
            <v>01-9529</v>
          </cell>
          <cell r="E70" t="str">
            <v>01-9529</v>
          </cell>
          <cell r="F70" t="str">
            <v>1VD-0276808</v>
          </cell>
          <cell r="G70" t="str">
            <v>JTERV71J500006929</v>
          </cell>
          <cell r="H70" t="str">
            <v>TOYOTA LC TROOP CARRIER</v>
          </cell>
          <cell r="I70" t="str">
            <v>JEEP</v>
          </cell>
          <cell r="J70" t="str">
            <v>TOYOTA LAND CRUISER 70 4.5 TROOP CARRIER (4 X 4) MT</v>
          </cell>
          <cell r="K70">
            <v>2014</v>
          </cell>
          <cell r="L70" t="str">
            <v>TRAKINDO</v>
          </cell>
          <cell r="M70" t="str">
            <v>Trakindo</v>
          </cell>
          <cell r="N70" t="str">
            <v>HIGHLAND</v>
          </cell>
          <cell r="O70" t="str">
            <v>DARREN GRAEME HABEL</v>
          </cell>
          <cell r="P70" t="str">
            <v>ROJI</v>
          </cell>
          <cell r="Q70" t="str">
            <v>HIGHLAND PRODUCT SUPPORT</v>
          </cell>
          <cell r="R70" t="str">
            <v>UNDERGROUND OPERATION</v>
          </cell>
          <cell r="S70" t="str">
            <v>OPERATION</v>
          </cell>
          <cell r="T70"/>
          <cell r="U70" t="str">
            <v>NO</v>
          </cell>
          <cell r="V70" t="str">
            <v>NO</v>
          </cell>
          <cell r="W70">
            <v>43904</v>
          </cell>
          <cell r="X70">
            <v>213</v>
          </cell>
          <cell r="Y70">
            <v>43903</v>
          </cell>
          <cell r="Z70">
            <v>212</v>
          </cell>
          <cell r="AA70" t="str">
            <v/>
          </cell>
          <cell r="AB70" t="str">
            <v/>
          </cell>
          <cell r="AC70" t="str">
            <v/>
          </cell>
          <cell r="AD70" t="str">
            <v>7000003617/10C6060HG</v>
          </cell>
          <cell r="AE70" t="str">
            <v>7000003613/10C6060HG</v>
          </cell>
          <cell r="AF70" t="str">
            <v>7000003605/10C6060HG</v>
          </cell>
        </row>
        <row r="71">
          <cell r="C71" t="str">
            <v>DS 1823 MH</v>
          </cell>
          <cell r="D71" t="str">
            <v>01-9530</v>
          </cell>
          <cell r="E71" t="str">
            <v>01-9530</v>
          </cell>
          <cell r="F71" t="str">
            <v>1VD-0281098</v>
          </cell>
          <cell r="G71" t="str">
            <v>JTERV71J600006938</v>
          </cell>
          <cell r="H71" t="str">
            <v>TOYOTA LC TROOP CARRIER</v>
          </cell>
          <cell r="I71" t="str">
            <v>JEEP</v>
          </cell>
          <cell r="J71" t="str">
            <v>TOYOTA LAND CRUISER 70 4.5 TROOP CARRIER (4 X 4) MT</v>
          </cell>
          <cell r="K71">
            <v>2014</v>
          </cell>
          <cell r="L71" t="str">
            <v>TRAKINDO</v>
          </cell>
          <cell r="M71" t="str">
            <v>Trakindo</v>
          </cell>
          <cell r="N71" t="str">
            <v>HIGHLAND</v>
          </cell>
          <cell r="O71" t="str">
            <v>DEVI SUMARHADI</v>
          </cell>
          <cell r="P71" t="str">
            <v>ANDREAS NOVIANTO</v>
          </cell>
          <cell r="Q71" t="str">
            <v>HIGHLAND PRODUCT SUPPORT</v>
          </cell>
          <cell r="R71" t="str">
            <v>UNDERGROUND OPERATION</v>
          </cell>
          <cell r="S71" t="str">
            <v>OPERATION</v>
          </cell>
          <cell r="T71"/>
          <cell r="U71" t="str">
            <v>NO</v>
          </cell>
          <cell r="V71" t="str">
            <v>NO</v>
          </cell>
          <cell r="W71">
            <v>43904</v>
          </cell>
          <cell r="X71">
            <v>213</v>
          </cell>
          <cell r="Y71">
            <v>43903</v>
          </cell>
          <cell r="Z71">
            <v>212</v>
          </cell>
          <cell r="AA71" t="str">
            <v/>
          </cell>
          <cell r="AB71" t="str">
            <v/>
          </cell>
          <cell r="AC71" t="str">
            <v/>
          </cell>
          <cell r="AD71" t="str">
            <v>7000003617/10C6060HG</v>
          </cell>
          <cell r="AE71" t="str">
            <v>7000003613/10C6060HG</v>
          </cell>
          <cell r="AF71" t="str">
            <v>7000003605/10C6060HG</v>
          </cell>
        </row>
        <row r="72">
          <cell r="C72" t="str">
            <v>IV-001</v>
          </cell>
          <cell r="D72" t="str">
            <v>IV-001</v>
          </cell>
          <cell r="E72" t="str">
            <v>IV-001</v>
          </cell>
          <cell r="F72" t="str">
            <v>F3BE06816-B-562-060423</v>
          </cell>
          <cell r="G72" t="str">
            <v>WJMF3TRS06C161190</v>
          </cell>
          <cell r="H72" t="str">
            <v>IVECO</v>
          </cell>
          <cell r="I72" t="str">
            <v>IVECO</v>
          </cell>
          <cell r="J72" t="str">
            <v>BUS IVECO TRUCK</v>
          </cell>
          <cell r="K72">
            <v>2006</v>
          </cell>
          <cell r="L72" t="str">
            <v>TRAKINDO</v>
          </cell>
          <cell r="M72" t="str">
            <v>Trakindo</v>
          </cell>
          <cell r="N72" t="str">
            <v>LOWLAND</v>
          </cell>
          <cell r="O72" t="str">
            <v>MUHIBBULLAH</v>
          </cell>
          <cell r="P72" t="str">
            <v>POD CREW</v>
          </cell>
          <cell r="Q72" t="str">
            <v>SERVICE OPERATION UNDERGROUND</v>
          </cell>
          <cell r="R72" t="str">
            <v>UNDERGROUND OPERATION</v>
          </cell>
          <cell r="S72" t="str">
            <v>OPERATION</v>
          </cell>
          <cell r="T72"/>
          <cell r="U72" t="str">
            <v>NO</v>
          </cell>
          <cell r="V72" t="str">
            <v>NO</v>
          </cell>
          <cell r="W72">
            <v>43904</v>
          </cell>
          <cell r="X72">
            <v>213</v>
          </cell>
          <cell r="Y72">
            <v>43903</v>
          </cell>
          <cell r="Z72">
            <v>212</v>
          </cell>
          <cell r="AA72" t="str">
            <v/>
          </cell>
          <cell r="AB72" t="str">
            <v/>
          </cell>
          <cell r="AC72" t="str">
            <v/>
          </cell>
          <cell r="AD72" t="str">
            <v>7000003617/10C6060HG</v>
          </cell>
          <cell r="AE72" t="str">
            <v>7000003613/10C6060HG</v>
          </cell>
          <cell r="AF72" t="str">
            <v>7000003605/10C6060HG</v>
          </cell>
        </row>
        <row r="73">
          <cell r="C73" t="str">
            <v>DS 1591 MI</v>
          </cell>
          <cell r="D73" t="str">
            <v>01-9540</v>
          </cell>
          <cell r="E73"/>
          <cell r="F73" t="str">
            <v>1VD-0301465</v>
          </cell>
          <cell r="G73" t="str">
            <v>JTERV71J100007222</v>
          </cell>
          <cell r="H73" t="str">
            <v>TOYOTA LC TROOP CARRIER</v>
          </cell>
          <cell r="I73" t="str">
            <v>JEEP</v>
          </cell>
          <cell r="J73" t="str">
            <v>TOYOTA LAND CRUISER 70 4.5 TROOP CARRIER (4 X 4) MT</v>
          </cell>
          <cell r="K73">
            <v>2015</v>
          </cell>
          <cell r="L73" t="str">
            <v>TRAKINDO</v>
          </cell>
          <cell r="M73" t="str">
            <v>Trakindo</v>
          </cell>
          <cell r="N73" t="str">
            <v>HIGHLAND</v>
          </cell>
          <cell r="O73" t="str">
            <v>DUDUNG FIRMAN HUSNANDAR</v>
          </cell>
          <cell r="P73" t="str">
            <v>DUDUNG FIRMAN HUSNANDAR</v>
          </cell>
          <cell r="Q73" t="str">
            <v>TECHNOLOGY</v>
          </cell>
          <cell r="R73" t="str">
            <v>UNDERGROUND OPERATION</v>
          </cell>
          <cell r="S73" t="str">
            <v>OPERATION</v>
          </cell>
          <cell r="T73"/>
          <cell r="U73" t="str">
            <v>NO</v>
          </cell>
          <cell r="V73" t="str">
            <v>NO</v>
          </cell>
          <cell r="W73">
            <v>43936</v>
          </cell>
          <cell r="X73">
            <v>245</v>
          </cell>
          <cell r="Y73">
            <v>43936</v>
          </cell>
          <cell r="Z73">
            <v>245</v>
          </cell>
          <cell r="AA73" t="str">
            <v/>
          </cell>
          <cell r="AB73" t="str">
            <v/>
          </cell>
          <cell r="AC73" t="str">
            <v/>
          </cell>
          <cell r="AD73" t="str">
            <v>7000003617/10C6060HG</v>
          </cell>
          <cell r="AE73" t="str">
            <v>7000003613/10C6060HG</v>
          </cell>
          <cell r="AF73" t="str">
            <v>7000003605/10C6060HG</v>
          </cell>
        </row>
        <row r="74">
          <cell r="C74" t="str">
            <v>DS 8174 MC</v>
          </cell>
          <cell r="D74" t="str">
            <v>01-9542</v>
          </cell>
          <cell r="E74" t="str">
            <v>TU-79</v>
          </cell>
          <cell r="F74" t="str">
            <v>P4AT2139688</v>
          </cell>
          <cell r="G74" t="str">
            <v>MNBLMFF80FW52438</v>
          </cell>
          <cell r="H74" t="str">
            <v>FORD RANGER</v>
          </cell>
          <cell r="I74" t="str">
            <v>DOUBLE CABIN</v>
          </cell>
          <cell r="J74" t="str">
            <v>FORD RANGER DOBLE CABIN XLT (PICK UP) 2.2</v>
          </cell>
          <cell r="K74">
            <v>2015</v>
          </cell>
          <cell r="L74" t="str">
            <v>TRAKINDO</v>
          </cell>
          <cell r="M74" t="str">
            <v>Trakindo</v>
          </cell>
          <cell r="N74" t="str">
            <v>LOWLAND</v>
          </cell>
          <cell r="O74" t="str">
            <v>BAMBANG RAUBUN</v>
          </cell>
          <cell r="P74" t="str">
            <v>FIELD SERVICE CREW</v>
          </cell>
          <cell r="Q74" t="str">
            <v>SERVICE OPERATION UNDERGROUND</v>
          </cell>
          <cell r="R74" t="str">
            <v>UNDERGROUND OPERATION</v>
          </cell>
          <cell r="S74" t="str">
            <v>HOLDER</v>
          </cell>
          <cell r="T74"/>
          <cell r="U74" t="str">
            <v>NO</v>
          </cell>
          <cell r="V74" t="str">
            <v>NO</v>
          </cell>
          <cell r="W74">
            <v>43716</v>
          </cell>
          <cell r="X74">
            <v>25</v>
          </cell>
          <cell r="Y74">
            <v>44081</v>
          </cell>
          <cell r="Z74">
            <v>390</v>
          </cell>
          <cell r="AA74" t="str">
            <v>JATUH TEMPO</v>
          </cell>
          <cell r="AB74" t="str">
            <v>PKB</v>
          </cell>
          <cell r="AC74" t="str">
            <v/>
          </cell>
          <cell r="AD74" t="str">
            <v>7000003617/10C6060HG</v>
          </cell>
          <cell r="AE74" t="str">
            <v>7000003613/10C6060HG</v>
          </cell>
          <cell r="AF74" t="str">
            <v>7000003605/10C6060HG</v>
          </cell>
        </row>
        <row r="75">
          <cell r="C75" t="str">
            <v>DS 8192 ME</v>
          </cell>
          <cell r="D75" t="str">
            <v>01-9547</v>
          </cell>
          <cell r="E75" t="str">
            <v>TU-80</v>
          </cell>
          <cell r="F75" t="str">
            <v>P5AT2149472</v>
          </cell>
          <cell r="G75" t="str">
            <v>MNBLMFF50FW529906</v>
          </cell>
          <cell r="H75" t="str">
            <v>FORD RANGER</v>
          </cell>
          <cell r="I75" t="str">
            <v>DOUBLE CABIN</v>
          </cell>
          <cell r="J75" t="str">
            <v>FORD RANGER DOBLE CABIN XLT (PICK UP) 3.2</v>
          </cell>
          <cell r="K75">
            <v>2015</v>
          </cell>
          <cell r="L75" t="str">
            <v>TRAKINDO</v>
          </cell>
          <cell r="M75" t="str">
            <v>Trakindo</v>
          </cell>
          <cell r="N75" t="str">
            <v>LOWLAND</v>
          </cell>
          <cell r="O75" t="str">
            <v>BAMBANG RAUBUN</v>
          </cell>
          <cell r="P75" t="str">
            <v>BAMBANG RAUBUN</v>
          </cell>
          <cell r="Q75" t="str">
            <v>SERVICE OPERATION UNDERGROUND</v>
          </cell>
          <cell r="R75" t="str">
            <v>UNDERGROUND OPERATION</v>
          </cell>
          <cell r="S75" t="str">
            <v>OPERATION</v>
          </cell>
          <cell r="T75">
            <v>60005</v>
          </cell>
          <cell r="U75" t="str">
            <v>NO</v>
          </cell>
          <cell r="V75" t="str">
            <v>NO</v>
          </cell>
          <cell r="W75">
            <v>43716</v>
          </cell>
          <cell r="X75">
            <v>25</v>
          </cell>
          <cell r="Y75">
            <v>44081</v>
          </cell>
          <cell r="Z75">
            <v>390</v>
          </cell>
          <cell r="AA75" t="str">
            <v>JATUH TEMPO</v>
          </cell>
          <cell r="AB75" t="str">
            <v>PKB</v>
          </cell>
          <cell r="AC75" t="str">
            <v/>
          </cell>
          <cell r="AD75" t="str">
            <v>7000003617/10C6060HG</v>
          </cell>
          <cell r="AE75" t="str">
            <v>7000003613/10C6060HG</v>
          </cell>
          <cell r="AF75" t="str">
            <v>7000003605/10C6060HG</v>
          </cell>
        </row>
        <row r="76">
          <cell r="C76" t="str">
            <v>DS 8193 ME</v>
          </cell>
          <cell r="D76" t="str">
            <v>01-9548</v>
          </cell>
          <cell r="E76" t="str">
            <v>TU-81</v>
          </cell>
          <cell r="F76" t="str">
            <v>P5AT2148457</v>
          </cell>
          <cell r="G76" t="str">
            <v>MNBLMFF50FW529904</v>
          </cell>
          <cell r="H76" t="str">
            <v>FORD RANGER</v>
          </cell>
          <cell r="I76" t="str">
            <v>DOUBLE CABIN</v>
          </cell>
          <cell r="J76" t="str">
            <v>FORD RANGER DOBLE CABIN XLT (PICK UP) 3.2</v>
          </cell>
          <cell r="K76">
            <v>2015</v>
          </cell>
          <cell r="L76" t="str">
            <v>TRAKINDO</v>
          </cell>
          <cell r="M76" t="str">
            <v>Trakindo</v>
          </cell>
          <cell r="N76" t="str">
            <v>HIGHLAND</v>
          </cell>
          <cell r="O76" t="str">
            <v>FRITS DE RUITER</v>
          </cell>
          <cell r="P76" t="str">
            <v>RICHARD OSBORN</v>
          </cell>
          <cell r="Q76" t="str">
            <v>HC &amp; SUPPORT SERVICES</v>
          </cell>
          <cell r="R76" t="str">
            <v>HO TEMBAGAPURA</v>
          </cell>
          <cell r="S76" t="str">
            <v>OPERATION</v>
          </cell>
          <cell r="T76"/>
          <cell r="U76" t="str">
            <v>NO</v>
          </cell>
          <cell r="V76" t="str">
            <v>NO</v>
          </cell>
          <cell r="W76">
            <v>43716</v>
          </cell>
          <cell r="X76">
            <v>25</v>
          </cell>
          <cell r="Y76">
            <v>44081</v>
          </cell>
          <cell r="Z76">
            <v>390</v>
          </cell>
          <cell r="AA76" t="str">
            <v>JATUH TEMPO</v>
          </cell>
          <cell r="AB76" t="str">
            <v>PKB</v>
          </cell>
          <cell r="AC76" t="str">
            <v/>
          </cell>
          <cell r="AD76" t="str">
            <v>7000003617/10C0299JB</v>
          </cell>
          <cell r="AE76" t="str">
            <v>7000003613/10C0299JB</v>
          </cell>
          <cell r="AF76" t="str">
            <v>7000003605/10C0299JB</v>
          </cell>
        </row>
        <row r="77">
          <cell r="C77" t="str">
            <v>DS 8194 ME</v>
          </cell>
          <cell r="D77" t="str">
            <v>01-9549</v>
          </cell>
          <cell r="E77" t="str">
            <v>TU-82</v>
          </cell>
          <cell r="F77" t="str">
            <v>P5AT2149310</v>
          </cell>
          <cell r="G77" t="str">
            <v>MNBLMFF50FW529909</v>
          </cell>
          <cell r="H77" t="str">
            <v>FORD RANGER</v>
          </cell>
          <cell r="I77" t="str">
            <v>DOUBLE CABIN</v>
          </cell>
          <cell r="J77" t="str">
            <v>FORD RANGER DOBLE CABIN XLT (PICK UP) 3.2</v>
          </cell>
          <cell r="K77">
            <v>2015</v>
          </cell>
          <cell r="L77" t="str">
            <v>TRAKINDO</v>
          </cell>
          <cell r="M77" t="str">
            <v>Trakindo</v>
          </cell>
          <cell r="N77" t="str">
            <v>HIGHLAND</v>
          </cell>
          <cell r="O77" t="str">
            <v>DARREN GRAEME HABEL</v>
          </cell>
          <cell r="P77" t="str">
            <v>YUYUS DARUSSALAM / JHONNY SILABAN</v>
          </cell>
          <cell r="Q77" t="str">
            <v>PARTS OPERATION &amp; DISTRIBUTION LOBU</v>
          </cell>
          <cell r="R77" t="str">
            <v>LOBU</v>
          </cell>
          <cell r="S77" t="str">
            <v>OPERATION</v>
          </cell>
          <cell r="T77"/>
          <cell r="U77" t="str">
            <v>NO</v>
          </cell>
          <cell r="V77">
            <v>42673</v>
          </cell>
          <cell r="W77" t="str">
            <v>NO</v>
          </cell>
          <cell r="X77">
            <v>288</v>
          </cell>
          <cell r="Y77" t="str">
            <v>NO</v>
          </cell>
          <cell r="Z77" t="e">
            <v>#VALUE!</v>
          </cell>
          <cell r="AA77" t="str">
            <v>N/A</v>
          </cell>
          <cell r="AB77" t="str">
            <v>N/A</v>
          </cell>
          <cell r="AC77" t="str">
            <v/>
          </cell>
          <cell r="AD77" t="str">
            <v>7000003617/10C5030HY</v>
          </cell>
          <cell r="AE77" t="str">
            <v>7000003613/10C5030HY</v>
          </cell>
          <cell r="AF77" t="str">
            <v>7000003605/10C5030HY</v>
          </cell>
        </row>
        <row r="78">
          <cell r="C78" t="str">
            <v>DS 1698 MI</v>
          </cell>
          <cell r="D78" t="str">
            <v>01-9554</v>
          </cell>
          <cell r="E78"/>
          <cell r="F78" t="str">
            <v>1VD-0313109</v>
          </cell>
          <cell r="G78" t="str">
            <v>JTERV71J300007240</v>
          </cell>
          <cell r="H78" t="str">
            <v>TOYOTA LC TROOP CARRIER</v>
          </cell>
          <cell r="I78" t="str">
            <v>JEEP</v>
          </cell>
          <cell r="J78" t="str">
            <v>TOYOTA LAND CRUISER 70 4.5 TROOP CARRIER (4 X 4) MT</v>
          </cell>
          <cell r="K78">
            <v>2015</v>
          </cell>
          <cell r="L78" t="str">
            <v>TRAKINDO</v>
          </cell>
          <cell r="M78" t="str">
            <v>Trakindo</v>
          </cell>
          <cell r="N78" t="str">
            <v>HIGHLAND</v>
          </cell>
          <cell r="O78" t="str">
            <v>ADRIAN RISMANA</v>
          </cell>
          <cell r="P78" t="str">
            <v>ADRIAN RISMANA</v>
          </cell>
          <cell r="Q78" t="str">
            <v>SERVICE OPERATION HAUL TRUCK</v>
          </cell>
          <cell r="R78" t="str">
            <v>GRASBERG OPERATION</v>
          </cell>
          <cell r="S78" t="str">
            <v>HOLDER</v>
          </cell>
          <cell r="T78"/>
          <cell r="U78" t="str">
            <v>NO</v>
          </cell>
          <cell r="V78" t="str">
            <v>NO</v>
          </cell>
          <cell r="W78">
            <v>43901</v>
          </cell>
          <cell r="X78">
            <v>210</v>
          </cell>
          <cell r="Y78">
            <v>44266</v>
          </cell>
          <cell r="Z78">
            <v>575</v>
          </cell>
          <cell r="AA78" t="str">
            <v/>
          </cell>
          <cell r="AB78" t="str">
            <v/>
          </cell>
          <cell r="AC78" t="str">
            <v/>
          </cell>
          <cell r="AD78" t="str">
            <v>7000003617/10C4960HG</v>
          </cell>
          <cell r="AE78" t="str">
            <v>7000003613/10C4960HG</v>
          </cell>
          <cell r="AF78" t="str">
            <v>7000003605/10C4960HG</v>
          </cell>
        </row>
        <row r="79">
          <cell r="C79" t="str">
            <v>DS 1699 MI</v>
          </cell>
          <cell r="D79" t="str">
            <v>01-9555</v>
          </cell>
          <cell r="E79"/>
          <cell r="F79" t="str">
            <v>1VD-0312962</v>
          </cell>
          <cell r="G79" t="str">
            <v>JTERV71J500007238</v>
          </cell>
          <cell r="H79" t="str">
            <v>TOYOTA LC TROOP CARRIER</v>
          </cell>
          <cell r="I79" t="str">
            <v>JEEP</v>
          </cell>
          <cell r="J79" t="str">
            <v>TOYOTA LAND CRUISER 70 4.5 TROOP CARRIER (4 X 4) MT</v>
          </cell>
          <cell r="K79">
            <v>2015</v>
          </cell>
          <cell r="L79" t="str">
            <v>TRAKINDO</v>
          </cell>
          <cell r="M79" t="str">
            <v>Trakindo</v>
          </cell>
          <cell r="N79" t="str">
            <v>HIGHLAND</v>
          </cell>
          <cell r="O79" t="str">
            <v>DJAROT IRNAWAN PURNAMAADHI</v>
          </cell>
          <cell r="P79" t="str">
            <v>DJAROT IRNAWAN PURNAMAADHI</v>
          </cell>
          <cell r="Q79" t="str">
            <v>MRC</v>
          </cell>
          <cell r="R79" t="str">
            <v>LOBU</v>
          </cell>
          <cell r="S79" t="str">
            <v>OPERATION</v>
          </cell>
          <cell r="T79"/>
          <cell r="U79">
            <v>42896</v>
          </cell>
          <cell r="V79" t="str">
            <v>NO</v>
          </cell>
          <cell r="W79">
            <v>43906</v>
          </cell>
          <cell r="X79">
            <v>215</v>
          </cell>
          <cell r="Y79">
            <v>44276</v>
          </cell>
          <cell r="Z79">
            <v>585</v>
          </cell>
          <cell r="AA79" t="str">
            <v/>
          </cell>
          <cell r="AB79" t="str">
            <v/>
          </cell>
          <cell r="AC79" t="str">
            <v/>
          </cell>
          <cell r="AD79" t="str">
            <v>7000003617/10C9060HG</v>
          </cell>
          <cell r="AE79" t="str">
            <v>7000003613/10C9060HG</v>
          </cell>
          <cell r="AF79" t="str">
            <v>7000003605/10C9060HG</v>
          </cell>
        </row>
        <row r="80">
          <cell r="C80" t="str">
            <v>DS 1700 MI</v>
          </cell>
          <cell r="D80" t="str">
            <v>01-9556</v>
          </cell>
          <cell r="E80" t="str">
            <v>TU-83</v>
          </cell>
          <cell r="F80" t="str">
            <v>1VD-0313343</v>
          </cell>
          <cell r="G80" t="str">
            <v>JTERV71J700007242</v>
          </cell>
          <cell r="H80" t="str">
            <v>TOYOTA LC TROOP CARRIER</v>
          </cell>
          <cell r="I80" t="str">
            <v>JEEP</v>
          </cell>
          <cell r="J80" t="str">
            <v>TOYOTA LAND CRUISER 70 4.5 TROOP CARRIER (4 X 4) MT</v>
          </cell>
          <cell r="K80">
            <v>2015</v>
          </cell>
          <cell r="L80" t="str">
            <v>TRAKINDO</v>
          </cell>
          <cell r="M80" t="str">
            <v>Trakindo</v>
          </cell>
          <cell r="N80" t="str">
            <v>HIGHLAND</v>
          </cell>
          <cell r="O80" t="str">
            <v>FRITS DE RUITER</v>
          </cell>
          <cell r="P80" t="str">
            <v>SUDIRMAN</v>
          </cell>
          <cell r="Q80" t="str">
            <v>MRC</v>
          </cell>
          <cell r="R80" t="str">
            <v>LOBU</v>
          </cell>
          <cell r="S80" t="str">
            <v>OPERATION</v>
          </cell>
          <cell r="T80">
            <v>60005</v>
          </cell>
          <cell r="U80"/>
          <cell r="V80"/>
          <cell r="W80">
            <v>44006</v>
          </cell>
          <cell r="X80">
            <v>315</v>
          </cell>
          <cell r="Y80">
            <v>44370</v>
          </cell>
          <cell r="Z80">
            <v>679</v>
          </cell>
          <cell r="AA80" t="str">
            <v/>
          </cell>
          <cell r="AB80" t="str">
            <v/>
          </cell>
          <cell r="AC80" t="str">
            <v/>
          </cell>
          <cell r="AD80" t="str">
            <v>7000003617/10C9060HG</v>
          </cell>
          <cell r="AE80" t="str">
            <v>7000003613/10C9060HG</v>
          </cell>
          <cell r="AF80" t="str">
            <v>7000003605/10C9060HG</v>
          </cell>
        </row>
        <row r="81">
          <cell r="C81" t="str">
            <v>DS 1701 MI</v>
          </cell>
          <cell r="D81" t="str">
            <v>01-9557</v>
          </cell>
          <cell r="E81"/>
          <cell r="F81" t="str">
            <v>1VD-0312983</v>
          </cell>
          <cell r="G81" t="str">
            <v>JTERV71J700007239</v>
          </cell>
          <cell r="H81" t="str">
            <v>TOYOTA LC TROOP CARRIER</v>
          </cell>
          <cell r="I81" t="str">
            <v>JEEP</v>
          </cell>
          <cell r="J81" t="str">
            <v>TOYOTA LAND CRUISER 70 4.5 TROOP CARRIER (4 X 4) MT</v>
          </cell>
          <cell r="K81">
            <v>2015</v>
          </cell>
          <cell r="L81" t="str">
            <v>TRAKINDO</v>
          </cell>
          <cell r="M81" t="str">
            <v>Trakindo</v>
          </cell>
          <cell r="N81" t="str">
            <v>HIGHLAND</v>
          </cell>
          <cell r="O81" t="str">
            <v>JOHANNES LIU</v>
          </cell>
          <cell r="P81" t="str">
            <v>JOHANNES LIU</v>
          </cell>
          <cell r="Q81" t="str">
            <v>CATERPILLAR REPS</v>
          </cell>
          <cell r="R81" t="str">
            <v>UNDERGROUND OPERATION</v>
          </cell>
          <cell r="S81" t="str">
            <v>OPERATION</v>
          </cell>
          <cell r="T81"/>
          <cell r="U81"/>
          <cell r="V81"/>
          <cell r="W81">
            <v>44006</v>
          </cell>
          <cell r="X81">
            <v>315</v>
          </cell>
          <cell r="Y81">
            <v>44370</v>
          </cell>
          <cell r="Z81">
            <v>679</v>
          </cell>
          <cell r="AA81" t="str">
            <v/>
          </cell>
          <cell r="AB81" t="str">
            <v/>
          </cell>
          <cell r="AC81" t="str">
            <v/>
          </cell>
          <cell r="AD81" t="str">
            <v>7000003617/10C6060HG</v>
          </cell>
          <cell r="AE81" t="str">
            <v>7000003613/10C6060HG</v>
          </cell>
          <cell r="AF81" t="str">
            <v>7000003605/10C6060HG</v>
          </cell>
        </row>
        <row r="82">
          <cell r="C82" t="str">
            <v>DS 1702 MI</v>
          </cell>
          <cell r="D82" t="str">
            <v>01-9558</v>
          </cell>
          <cell r="E82"/>
          <cell r="F82" t="str">
            <v>1VD-0313071</v>
          </cell>
          <cell r="G82" t="str">
            <v>JTERV71J500007241</v>
          </cell>
          <cell r="H82" t="str">
            <v>TOYOTA LC TROOP CARRIER</v>
          </cell>
          <cell r="I82" t="str">
            <v>JEEP</v>
          </cell>
          <cell r="J82" t="str">
            <v>TOYOTA LAND CRUISER 70 4.5 TROOP CARRIER (4 X 4) MT</v>
          </cell>
          <cell r="K82">
            <v>2015</v>
          </cell>
          <cell r="L82" t="str">
            <v>TRAKINDO</v>
          </cell>
          <cell r="M82" t="str">
            <v>Trakindo</v>
          </cell>
          <cell r="N82" t="str">
            <v>HIGHLAND</v>
          </cell>
          <cell r="O82" t="str">
            <v>RAFAEL AMA SABON</v>
          </cell>
          <cell r="P82" t="str">
            <v>RAFAEL AMA SABON</v>
          </cell>
          <cell r="Q82" t="str">
            <v>SERVICE OPERATION UNDERGROUND</v>
          </cell>
          <cell r="R82" t="str">
            <v>UNDERGROUND OPERATION</v>
          </cell>
          <cell r="S82" t="str">
            <v>OPERATION</v>
          </cell>
          <cell r="T82"/>
          <cell r="U82"/>
          <cell r="V82"/>
          <cell r="W82">
            <v>44006</v>
          </cell>
          <cell r="X82">
            <v>315</v>
          </cell>
          <cell r="Y82">
            <v>44370</v>
          </cell>
          <cell r="Z82">
            <v>679</v>
          </cell>
          <cell r="AA82" t="str">
            <v/>
          </cell>
          <cell r="AB82" t="str">
            <v/>
          </cell>
          <cell r="AC82" t="str">
            <v/>
          </cell>
          <cell r="AD82" t="str">
            <v>7000003617/10C6060HG</v>
          </cell>
          <cell r="AE82" t="str">
            <v>7000003613/10C6060HG</v>
          </cell>
          <cell r="AF82" t="str">
            <v>7000003605/10C6060HG</v>
          </cell>
        </row>
        <row r="83">
          <cell r="C83" t="str">
            <v>DS 8183 ME</v>
          </cell>
          <cell r="D83" t="str">
            <v>01-9550</v>
          </cell>
          <cell r="E83"/>
          <cell r="F83" t="str">
            <v>1VD-0312825</v>
          </cell>
          <cell r="G83" t="str">
            <v>JTERV71J000035972</v>
          </cell>
          <cell r="H83" t="str">
            <v>TOYOTA LC PICK UP</v>
          </cell>
          <cell r="I83" t="str">
            <v>SINGLE CABIN</v>
          </cell>
          <cell r="J83" t="str">
            <v>TOYOTA LAND CRUISER 70 4.5 C/C (4 X 4) MT / PICK UP</v>
          </cell>
          <cell r="K83">
            <v>2015</v>
          </cell>
          <cell r="L83" t="str">
            <v>TRAKINDO</v>
          </cell>
          <cell r="M83" t="str">
            <v>Trakindo</v>
          </cell>
          <cell r="N83" t="str">
            <v>HIGHLAND</v>
          </cell>
          <cell r="O83" t="str">
            <v>DJAROT IRNAWAN PURNAMAADHI</v>
          </cell>
          <cell r="P83" t="str">
            <v>M. APRI UFI / SOLEMA YARANGGA</v>
          </cell>
          <cell r="Q83" t="str">
            <v>TECHNOLOGY</v>
          </cell>
          <cell r="R83" t="str">
            <v>UNDERGROUND OPERATION</v>
          </cell>
          <cell r="S83" t="str">
            <v>OPERATION</v>
          </cell>
          <cell r="T83"/>
          <cell r="U83"/>
          <cell r="V83"/>
          <cell r="W83">
            <v>43975</v>
          </cell>
          <cell r="X83">
            <v>284</v>
          </cell>
          <cell r="Y83">
            <v>44339</v>
          </cell>
          <cell r="Z83">
            <v>648</v>
          </cell>
          <cell r="AA83" t="str">
            <v/>
          </cell>
          <cell r="AB83" t="str">
            <v/>
          </cell>
          <cell r="AC83" t="str">
            <v/>
          </cell>
          <cell r="AD83" t="str">
            <v>7000003617/10C6060HG</v>
          </cell>
          <cell r="AE83" t="str">
            <v>7000003613/10C6060HG</v>
          </cell>
          <cell r="AF83" t="str">
            <v>7000003605/10C6060HG</v>
          </cell>
        </row>
        <row r="84">
          <cell r="C84" t="str">
            <v>DS 8184 ME</v>
          </cell>
          <cell r="D84" t="str">
            <v>01-9551</v>
          </cell>
          <cell r="E84"/>
          <cell r="F84" t="str">
            <v>1VD-0312730</v>
          </cell>
          <cell r="G84" t="str">
            <v>JTELV71J80700542</v>
          </cell>
          <cell r="H84" t="str">
            <v>TOYOTA LC PICK UP</v>
          </cell>
          <cell r="I84" t="str">
            <v>SINGLE CABIN</v>
          </cell>
          <cell r="J84" t="str">
            <v>TOYOTA LAND CRUISER 70 4.5 C/C (4 X 4) MT / PICK UP</v>
          </cell>
          <cell r="K84">
            <v>2015</v>
          </cell>
          <cell r="L84" t="str">
            <v>TRAKINDO</v>
          </cell>
          <cell r="M84" t="str">
            <v>Trakindo</v>
          </cell>
          <cell r="N84" t="str">
            <v>HIGHLAND</v>
          </cell>
          <cell r="O84" t="str">
            <v>DJAROT IRNAWAN PURNAMAADHI</v>
          </cell>
          <cell r="P84" t="str">
            <v>BRONTUS KOLANG / STEVEN PANTOUW</v>
          </cell>
          <cell r="Q84" t="str">
            <v>GRASBERG OPERATION</v>
          </cell>
          <cell r="R84" t="str">
            <v>GRASBERG OPERATION</v>
          </cell>
          <cell r="S84" t="str">
            <v>HOLDER</v>
          </cell>
          <cell r="T84"/>
          <cell r="U84"/>
          <cell r="V84"/>
          <cell r="W84">
            <v>43975</v>
          </cell>
          <cell r="X84">
            <v>284</v>
          </cell>
          <cell r="Y84">
            <v>44339</v>
          </cell>
          <cell r="Z84">
            <v>648</v>
          </cell>
          <cell r="AA84" t="str">
            <v/>
          </cell>
          <cell r="AB84" t="str">
            <v/>
          </cell>
          <cell r="AC84" t="str">
            <v/>
          </cell>
          <cell r="AD84" t="str">
            <v>7000003617/10C4960HG</v>
          </cell>
          <cell r="AE84" t="str">
            <v>7000003613/10C4960HG</v>
          </cell>
          <cell r="AF84" t="str">
            <v>7000003605/10C4960HG</v>
          </cell>
        </row>
        <row r="85">
          <cell r="C85" t="str">
            <v>DS 8185 ME</v>
          </cell>
          <cell r="D85" t="str">
            <v>01-9552</v>
          </cell>
          <cell r="E85"/>
          <cell r="F85" t="str">
            <v>1VD-0312647</v>
          </cell>
          <cell r="G85" t="str">
            <v>JTELV71J407005137</v>
          </cell>
          <cell r="H85" t="str">
            <v>TOYOTA LC PICK UP</v>
          </cell>
          <cell r="I85" t="str">
            <v>SINGLE CABIN</v>
          </cell>
          <cell r="J85" t="str">
            <v>TOYOTA LAND CRUISER 70 4.5 C/C (4 X 4) MT / PICK UP</v>
          </cell>
          <cell r="K85">
            <v>2015</v>
          </cell>
          <cell r="L85" t="str">
            <v>TRAKINDO</v>
          </cell>
          <cell r="M85" t="str">
            <v>Trakindo</v>
          </cell>
          <cell r="N85" t="str">
            <v>HIGHLAND</v>
          </cell>
          <cell r="O85" t="str">
            <v>DUDUNG FIRMAN HUSNANDAR</v>
          </cell>
          <cell r="P85" t="str">
            <v>J. REKEN / BAYU PRADANA / ZAINAL ABIDIN</v>
          </cell>
          <cell r="Q85" t="str">
            <v>SERVICE OPERATION UNDERGROUND</v>
          </cell>
          <cell r="R85" t="str">
            <v>UNDERGROUND OPERATION</v>
          </cell>
          <cell r="S85" t="str">
            <v>OPERATION</v>
          </cell>
          <cell r="T85"/>
          <cell r="U85"/>
          <cell r="V85"/>
          <cell r="W85">
            <v>43975</v>
          </cell>
          <cell r="X85">
            <v>284</v>
          </cell>
          <cell r="Y85">
            <v>44339</v>
          </cell>
          <cell r="Z85">
            <v>648</v>
          </cell>
          <cell r="AA85" t="str">
            <v/>
          </cell>
          <cell r="AB85" t="str">
            <v/>
          </cell>
          <cell r="AC85" t="str">
            <v/>
          </cell>
          <cell r="AD85" t="str">
            <v>7000003617/10C6060HG</v>
          </cell>
          <cell r="AE85" t="str">
            <v>7000003613/10C6060HG</v>
          </cell>
          <cell r="AF85" t="str">
            <v>7000003605/10C6060HG</v>
          </cell>
        </row>
        <row r="86">
          <cell r="C86" t="str">
            <v>DS 8186 ME</v>
          </cell>
          <cell r="D86" t="str">
            <v>01-9553</v>
          </cell>
          <cell r="E86"/>
          <cell r="F86" t="str">
            <v>1VD-0311238</v>
          </cell>
          <cell r="G86" t="str">
            <v>JTELV71J900035971</v>
          </cell>
          <cell r="H86" t="str">
            <v>TOYOTA LC PICK UP</v>
          </cell>
          <cell r="I86" t="str">
            <v>SINGLE CABIN</v>
          </cell>
          <cell r="J86" t="str">
            <v>TOYOTA LAND CRUISER 70 4.5 C/C (4 X 4) MT / PICK UP</v>
          </cell>
          <cell r="K86">
            <v>2015</v>
          </cell>
          <cell r="L86" t="str">
            <v>TRAKINDO</v>
          </cell>
          <cell r="M86" t="str">
            <v>Trakindo</v>
          </cell>
          <cell r="N86" t="str">
            <v>HIGHLAND</v>
          </cell>
          <cell r="O86" t="str">
            <v>ARIS TANDI PANGGUA</v>
          </cell>
          <cell r="P86" t="str">
            <v>MUCHTAR/IVAN ADITYA (CREW)</v>
          </cell>
          <cell r="Q86" t="str">
            <v>CAT RENTAL STORE</v>
          </cell>
          <cell r="R86" t="str">
            <v>UNDERGROUND OPERATION</v>
          </cell>
          <cell r="S86" t="str">
            <v>OPERATION</v>
          </cell>
          <cell r="T86"/>
          <cell r="U86"/>
          <cell r="V86"/>
          <cell r="W86">
            <v>43975</v>
          </cell>
          <cell r="X86">
            <v>284</v>
          </cell>
          <cell r="Y86">
            <v>44339</v>
          </cell>
          <cell r="Z86">
            <v>648</v>
          </cell>
          <cell r="AA86" t="str">
            <v/>
          </cell>
          <cell r="AB86" t="str">
            <v/>
          </cell>
          <cell r="AC86" t="str">
            <v/>
          </cell>
          <cell r="AD86" t="str">
            <v>7000003617/10C6090FJ</v>
          </cell>
          <cell r="AE86" t="str">
            <v>7000003613/10C6090FJ</v>
          </cell>
          <cell r="AF86" t="str">
            <v>7000003605/10C6090FJ</v>
          </cell>
        </row>
        <row r="87">
          <cell r="C87" t="str">
            <v>DS 1737 MI</v>
          </cell>
          <cell r="D87"/>
          <cell r="E87" t="str">
            <v>TU-56</v>
          </cell>
          <cell r="F87" t="str">
            <v>2GD-C033275</v>
          </cell>
          <cell r="G87" t="str">
            <v>MHFJB8EM1G1004933</v>
          </cell>
          <cell r="H87" t="str">
            <v>TOYOTA INNOVA</v>
          </cell>
          <cell r="I87" t="str">
            <v>MINI BUS</v>
          </cell>
          <cell r="J87" t="str">
            <v>TOYOTA INNOVA 2.4 G MT</v>
          </cell>
          <cell r="K87">
            <v>2016</v>
          </cell>
          <cell r="L87" t="str">
            <v>TRAKINDO</v>
          </cell>
          <cell r="M87" t="str">
            <v>Trakindo</v>
          </cell>
          <cell r="N87" t="str">
            <v>LOWLAND</v>
          </cell>
          <cell r="O87" t="str">
            <v>IRWAN MARTUANI SIHALOHO</v>
          </cell>
          <cell r="P87" t="str">
            <v>DRIVER CREW</v>
          </cell>
          <cell r="Q87" t="str">
            <v>SHE &amp; CC</v>
          </cell>
          <cell r="R87" t="str">
            <v>HO TEMBAGAPURA</v>
          </cell>
          <cell r="S87" t="str">
            <v>HOLDER</v>
          </cell>
          <cell r="T87"/>
          <cell r="U87"/>
          <cell r="V87"/>
          <cell r="W87">
            <v>43975</v>
          </cell>
          <cell r="X87">
            <v>284</v>
          </cell>
          <cell r="Y87">
            <v>44339</v>
          </cell>
          <cell r="Z87">
            <v>648</v>
          </cell>
          <cell r="AA87" t="str">
            <v/>
          </cell>
          <cell r="AB87" t="str">
            <v/>
          </cell>
          <cell r="AC87" t="str">
            <v/>
          </cell>
          <cell r="AD87" t="str">
            <v>7000003617/10C0299JS</v>
          </cell>
          <cell r="AE87" t="str">
            <v>7000003613/10C0299JS</v>
          </cell>
          <cell r="AF87" t="str">
            <v>7000003605/10C0299JS</v>
          </cell>
        </row>
        <row r="88">
          <cell r="C88" t="str">
            <v>DS 1738 MI</v>
          </cell>
          <cell r="D88" t="str">
            <v>01-9621</v>
          </cell>
          <cell r="E88" t="str">
            <v>TU-57</v>
          </cell>
          <cell r="F88" t="str">
            <v>2GD-C037319</v>
          </cell>
          <cell r="G88" t="str">
            <v>MHFJB8EM2G1005167</v>
          </cell>
          <cell r="H88" t="str">
            <v>TOYOTA INNOVA</v>
          </cell>
          <cell r="I88" t="str">
            <v>MINI BUS</v>
          </cell>
          <cell r="J88" t="str">
            <v>TOYOTA INNOVA 2.4 G MT</v>
          </cell>
          <cell r="K88">
            <v>2016</v>
          </cell>
          <cell r="L88" t="str">
            <v>TRAKINDO</v>
          </cell>
          <cell r="M88" t="str">
            <v>Trakindo</v>
          </cell>
          <cell r="N88" t="str">
            <v>LOWLAND</v>
          </cell>
          <cell r="O88" t="str">
            <v>I NENGAH SUMANTRA</v>
          </cell>
          <cell r="P88" t="str">
            <v>ARIS TANDI PANGGUA</v>
          </cell>
          <cell r="Q88" t="str">
            <v>SERVICE OPERATION HSE</v>
          </cell>
          <cell r="R88" t="str">
            <v>GRASBERG OPERATION</v>
          </cell>
          <cell r="S88" t="str">
            <v>OPERATION</v>
          </cell>
          <cell r="T88">
            <v>45515</v>
          </cell>
          <cell r="U88"/>
          <cell r="V88"/>
          <cell r="W88">
            <v>43975</v>
          </cell>
          <cell r="X88">
            <v>284</v>
          </cell>
          <cell r="Y88">
            <v>44339</v>
          </cell>
          <cell r="Z88">
            <v>648</v>
          </cell>
          <cell r="AA88" t="str">
            <v/>
          </cell>
          <cell r="AB88" t="str">
            <v/>
          </cell>
          <cell r="AC88" t="str">
            <v/>
          </cell>
          <cell r="AD88" t="str">
            <v>7000003617/10C4960HG</v>
          </cell>
          <cell r="AE88" t="str">
            <v>7000003613/10C4960HG</v>
          </cell>
          <cell r="AF88" t="str">
            <v>7000003605/10C4960HG</v>
          </cell>
        </row>
        <row r="89">
          <cell r="C89" t="str">
            <v>PA 1773 MI</v>
          </cell>
          <cell r="D89" t="str">
            <v>01-9559</v>
          </cell>
          <cell r="E89"/>
          <cell r="F89" t="str">
            <v>1VD-0322859</v>
          </cell>
          <cell r="G89" t="str">
            <v>JTERV71J700007273</v>
          </cell>
          <cell r="H89" t="str">
            <v>TOYOTA LC TROOP CARRIER</v>
          </cell>
          <cell r="I89" t="str">
            <v>JEEP</v>
          </cell>
          <cell r="J89" t="str">
            <v>TOYOTA LAND CRUISER 70 4.5 TROOP CARRIER (4 X 4) MT</v>
          </cell>
          <cell r="K89">
            <v>2016</v>
          </cell>
          <cell r="L89" t="str">
            <v>TRAKINDO</v>
          </cell>
          <cell r="M89" t="str">
            <v>Trakindo</v>
          </cell>
          <cell r="N89" t="str">
            <v>HIGHLAND</v>
          </cell>
          <cell r="O89" t="str">
            <v>JOHANNES LIU</v>
          </cell>
          <cell r="P89" t="str">
            <v>TIMOTIUS SUTRISNO</v>
          </cell>
          <cell r="Q89" t="str">
            <v>SERVICE SUPPORT GRASBERG</v>
          </cell>
          <cell r="R89" t="str">
            <v>GRASBERG OPERATION</v>
          </cell>
          <cell r="S89" t="str">
            <v>OPERATION</v>
          </cell>
          <cell r="T89"/>
          <cell r="U89"/>
          <cell r="V89"/>
          <cell r="W89">
            <v>43975</v>
          </cell>
          <cell r="X89">
            <v>284</v>
          </cell>
          <cell r="Y89">
            <v>44339</v>
          </cell>
          <cell r="Z89">
            <v>648</v>
          </cell>
          <cell r="AA89" t="str">
            <v/>
          </cell>
          <cell r="AB89" t="str">
            <v/>
          </cell>
          <cell r="AC89" t="str">
            <v/>
          </cell>
          <cell r="AD89" t="str">
            <v>7000003617/10C4960HG</v>
          </cell>
          <cell r="AE89" t="str">
            <v>7000003613/10C4960HG</v>
          </cell>
          <cell r="AF89" t="str">
            <v>7000003605/10C4960HG</v>
          </cell>
        </row>
        <row r="90">
          <cell r="C90" t="str">
            <v>PA 8215 ME</v>
          </cell>
          <cell r="D90" t="str">
            <v>01-9563</v>
          </cell>
          <cell r="E90"/>
          <cell r="F90" t="str">
            <v>2KD-U919534</v>
          </cell>
          <cell r="G90" t="str">
            <v>MROKS8CD6G1103350</v>
          </cell>
          <cell r="H90" t="str">
            <v>TOYOTA HILUX</v>
          </cell>
          <cell r="I90" t="str">
            <v>DOUBLE CABIN</v>
          </cell>
          <cell r="J90" t="str">
            <v>TOYOTA HILUX 2.5G DC 4X4 MT</v>
          </cell>
          <cell r="K90">
            <v>2016</v>
          </cell>
          <cell r="L90" t="str">
            <v>TRAKINDO</v>
          </cell>
          <cell r="M90" t="str">
            <v>Trakindo</v>
          </cell>
          <cell r="N90" t="str">
            <v>LOWLAND</v>
          </cell>
          <cell r="O90" t="str">
            <v>ALFONSUS MANANGKOT</v>
          </cell>
          <cell r="P90" t="str">
            <v>ALFONSUS MANANGKOT</v>
          </cell>
          <cell r="Q90" t="str">
            <v>SERVICE OPERATION HAUL TRUCK</v>
          </cell>
          <cell r="R90" t="str">
            <v>GRASBERG OPERATION</v>
          </cell>
          <cell r="S90" t="str">
            <v>OPERATION</v>
          </cell>
          <cell r="T90">
            <v>49130</v>
          </cell>
          <cell r="U90"/>
          <cell r="V90"/>
          <cell r="W90">
            <v>43975</v>
          </cell>
          <cell r="X90">
            <v>284</v>
          </cell>
          <cell r="Y90">
            <v>44339</v>
          </cell>
          <cell r="Z90">
            <v>648</v>
          </cell>
          <cell r="AA90" t="str">
            <v/>
          </cell>
          <cell r="AB90" t="str">
            <v/>
          </cell>
          <cell r="AC90" t="str">
            <v/>
          </cell>
          <cell r="AD90" t="str">
            <v>7000003617/10C4960HG</v>
          </cell>
          <cell r="AE90" t="str">
            <v>7000003613/10C4960HG</v>
          </cell>
          <cell r="AF90" t="str">
            <v>7000003605/10C4960HG</v>
          </cell>
        </row>
        <row r="91">
          <cell r="C91" t="str">
            <v>PA 8002 MJ</v>
          </cell>
          <cell r="D91" t="str">
            <v>01-9572 </v>
          </cell>
          <cell r="E91"/>
          <cell r="F91" t="str">
            <v>2KD-U941706</v>
          </cell>
          <cell r="G91" t="str">
            <v>MROKS8CD5H1103745</v>
          </cell>
          <cell r="H91" t="str">
            <v>TOYOTA HILUX</v>
          </cell>
          <cell r="I91" t="str">
            <v>DOUBLE CABIN</v>
          </cell>
          <cell r="J91" t="str">
            <v>TOYOTA HILUX 2.5G DC 4X4 MT</v>
          </cell>
          <cell r="K91">
            <v>2017</v>
          </cell>
          <cell r="L91" t="str">
            <v>TRAKINDO</v>
          </cell>
          <cell r="M91" t="str">
            <v>Trakindo</v>
          </cell>
          <cell r="N91" t="str">
            <v>LOWLAND</v>
          </cell>
          <cell r="O91" t="str">
            <v>MUHIBBULLAH</v>
          </cell>
          <cell r="P91" t="str">
            <v>POD CREW</v>
          </cell>
          <cell r="Q91" t="str">
            <v>RENTAL MAINTENANCE</v>
          </cell>
          <cell r="R91" t="str">
            <v>UNDERGROUND OPERATION</v>
          </cell>
          <cell r="S91" t="str">
            <v>OPERATION</v>
          </cell>
          <cell r="T91">
            <v>14907</v>
          </cell>
          <cell r="U91"/>
          <cell r="V91"/>
          <cell r="W91">
            <v>43975</v>
          </cell>
          <cell r="X91">
            <v>284</v>
          </cell>
          <cell r="Y91">
            <v>44339</v>
          </cell>
          <cell r="Z91">
            <v>648</v>
          </cell>
          <cell r="AA91" t="str">
            <v/>
          </cell>
          <cell r="AB91" t="str">
            <v/>
          </cell>
          <cell r="AC91" t="str">
            <v/>
          </cell>
          <cell r="AD91" t="str">
            <v>7000003617/10C6060HG</v>
          </cell>
          <cell r="AE91" t="str">
            <v>7000003613/10C6060HG</v>
          </cell>
          <cell r="AF91" t="str">
            <v>7000003605/10C6060HG</v>
          </cell>
        </row>
        <row r="92">
          <cell r="C92" t="str">
            <v>PA 8002 MK</v>
          </cell>
          <cell r="D92" t="str">
            <v>01-9570</v>
          </cell>
          <cell r="E92"/>
          <cell r="F92" t="str">
            <v>2KD-U941359</v>
          </cell>
          <cell r="G92" t="str">
            <v>MROKS8CD7H1103746</v>
          </cell>
          <cell r="H92" t="str">
            <v>TOYOTA HILUX</v>
          </cell>
          <cell r="I92" t="str">
            <v>DOUBLE CABIN</v>
          </cell>
          <cell r="J92" t="str">
            <v>TOYOTA HILUX 2.5G DC 4X4 MT</v>
          </cell>
          <cell r="K92">
            <v>2017</v>
          </cell>
          <cell r="L92" t="str">
            <v>TRAKINDO</v>
          </cell>
          <cell r="M92" t="str">
            <v>Trakindo</v>
          </cell>
          <cell r="N92" t="str">
            <v>LOWLAND</v>
          </cell>
          <cell r="O92" t="str">
            <v>BAMBANG RAUBUN</v>
          </cell>
          <cell r="P92" t="str">
            <v>FIELD SERVICE CREW</v>
          </cell>
          <cell r="Q92" t="str">
            <v>MANAGEMENT</v>
          </cell>
          <cell r="R92" t="str">
            <v>HO TEMBAGAPURA</v>
          </cell>
          <cell r="S92" t="str">
            <v>POOL</v>
          </cell>
          <cell r="T92"/>
          <cell r="U92"/>
          <cell r="V92"/>
          <cell r="W92">
            <v>44009</v>
          </cell>
          <cell r="X92">
            <v>318</v>
          </cell>
          <cell r="Y92">
            <v>44373</v>
          </cell>
          <cell r="Z92">
            <v>682</v>
          </cell>
          <cell r="AA92" t="str">
            <v/>
          </cell>
          <cell r="AB92" t="str">
            <v/>
          </cell>
          <cell r="AC92" t="str">
            <v/>
          </cell>
          <cell r="AD92" t="str">
            <v>7000003617/10C0299JA</v>
          </cell>
          <cell r="AE92" t="str">
            <v>7000003613/10C0299JA</v>
          </cell>
          <cell r="AF92" t="str">
            <v>7000003605/10C0299JA</v>
          </cell>
        </row>
        <row r="93">
          <cell r="C93" t="str">
            <v>PA 8002 MH</v>
          </cell>
          <cell r="D93" t="str">
            <v>01-9569  </v>
          </cell>
          <cell r="E93"/>
          <cell r="F93" t="str">
            <v>2KD-U941388</v>
          </cell>
          <cell r="G93" t="str">
            <v>MROKS8CD0H1103748</v>
          </cell>
          <cell r="H93" t="str">
            <v>TOYOTA HILUX</v>
          </cell>
          <cell r="I93" t="str">
            <v>DOUBLE CABIN</v>
          </cell>
          <cell r="J93" t="str">
            <v>TOYOTA HILUX 2.5G DC 4X4 MT</v>
          </cell>
          <cell r="K93">
            <v>2017</v>
          </cell>
          <cell r="L93" t="str">
            <v>TRAKINDO</v>
          </cell>
          <cell r="M93" t="str">
            <v>Trakindo</v>
          </cell>
          <cell r="N93" t="str">
            <v>LOWLAND</v>
          </cell>
          <cell r="O93" t="str">
            <v>BAMBANG RAUBUN</v>
          </cell>
          <cell r="P93" t="str">
            <v>FIELD SERVICE CREW</v>
          </cell>
          <cell r="Q93" t="str">
            <v>MRC</v>
          </cell>
          <cell r="R93" t="str">
            <v>LOBU</v>
          </cell>
          <cell r="S93" t="str">
            <v>HOLDER</v>
          </cell>
          <cell r="T93">
            <v>45515</v>
          </cell>
          <cell r="U93"/>
          <cell r="V93"/>
          <cell r="W93">
            <v>44009</v>
          </cell>
          <cell r="X93">
            <v>318</v>
          </cell>
          <cell r="Y93">
            <v>44373</v>
          </cell>
          <cell r="Z93">
            <v>682</v>
          </cell>
          <cell r="AA93" t="str">
            <v/>
          </cell>
          <cell r="AB93" t="str">
            <v/>
          </cell>
          <cell r="AC93" t="str">
            <v/>
          </cell>
          <cell r="AD93" t="str">
            <v>7000003617/10C9060HG</v>
          </cell>
          <cell r="AE93" t="str">
            <v>7000003613/10C9060HG</v>
          </cell>
          <cell r="AF93" t="str">
            <v>7000003605/10C9060HG</v>
          </cell>
        </row>
        <row r="94">
          <cell r="C94" t="str">
            <v>PA 8002 MI</v>
          </cell>
          <cell r="D94" t="str">
            <v>01-9571</v>
          </cell>
          <cell r="E94"/>
          <cell r="F94" t="str">
            <v>2KD-U941168</v>
          </cell>
          <cell r="G94" t="str">
            <v>MROKS8CDXH113742</v>
          </cell>
          <cell r="H94" t="str">
            <v>TOYOTA HILUX</v>
          </cell>
          <cell r="I94" t="str">
            <v>DOUBLE CABIN</v>
          </cell>
          <cell r="J94" t="str">
            <v>TOYOTA HILUX 2.5G DC 4X4 MT</v>
          </cell>
          <cell r="K94">
            <v>2017</v>
          </cell>
          <cell r="L94" t="str">
            <v>TRAKINDO</v>
          </cell>
          <cell r="M94" t="str">
            <v>Trakindo</v>
          </cell>
          <cell r="N94" t="str">
            <v>LOWLAND</v>
          </cell>
          <cell r="O94" t="str">
            <v>BAMBANG RAUBUN</v>
          </cell>
          <cell r="P94" t="str">
            <v>FIELD SERVICE CREW</v>
          </cell>
          <cell r="Q94" t="str">
            <v>CAT RENTAL STORE</v>
          </cell>
          <cell r="R94" t="str">
            <v>UNDERGROUND OPERATION</v>
          </cell>
          <cell r="S94" t="str">
            <v>HOLDER</v>
          </cell>
          <cell r="T94">
            <v>39751</v>
          </cell>
          <cell r="U94"/>
          <cell r="V94"/>
          <cell r="W94">
            <v>44039</v>
          </cell>
          <cell r="X94">
            <v>348</v>
          </cell>
          <cell r="Y94">
            <v>44403</v>
          </cell>
          <cell r="Z94">
            <v>712</v>
          </cell>
          <cell r="AA94" t="str">
            <v/>
          </cell>
          <cell r="AB94" t="str">
            <v/>
          </cell>
          <cell r="AC94" t="str">
            <v/>
          </cell>
          <cell r="AD94" t="str">
            <v>7000003617/10C6090FJ</v>
          </cell>
          <cell r="AE94" t="str">
            <v>7000003613/10C6090FJ</v>
          </cell>
          <cell r="AF94" t="str">
            <v>7000003605/10C6090FJ</v>
          </cell>
        </row>
        <row r="95">
          <cell r="C95" t="str">
            <v>PA 1510 MQ</v>
          </cell>
          <cell r="D95" t="str">
            <v>01-9573</v>
          </cell>
          <cell r="E95"/>
          <cell r="F95" t="str">
            <v>2GD-C149689</v>
          </cell>
          <cell r="G95" t="str">
            <v>MHFKB8FS3H0086348</v>
          </cell>
          <cell r="H95" t="str">
            <v>TOYOTA FORTUNER</v>
          </cell>
          <cell r="I95" t="str">
            <v>MINI BUS</v>
          </cell>
          <cell r="J95" t="str">
            <v xml:space="preserve">TOYOTA FORTUNER 2.4G 4X4 AT </v>
          </cell>
          <cell r="K95">
            <v>2017</v>
          </cell>
          <cell r="L95" t="str">
            <v>TRAKINDO</v>
          </cell>
          <cell r="M95" t="str">
            <v>Trakindo</v>
          </cell>
          <cell r="N95" t="str">
            <v>LOWLAND</v>
          </cell>
          <cell r="O95" t="str">
            <v>PETER ROY DUDLEY</v>
          </cell>
          <cell r="P95" t="str">
            <v>PETER ROY DUDLEY</v>
          </cell>
          <cell r="Q95" t="str">
            <v>BUSINESS. DEV. &amp; CUSTOMER. SERV.</v>
          </cell>
          <cell r="R95" t="str">
            <v>HO TEMBAGAPURA</v>
          </cell>
          <cell r="S95" t="str">
            <v>OPERATION</v>
          </cell>
          <cell r="T95">
            <v>49130</v>
          </cell>
          <cell r="U95"/>
          <cell r="V95"/>
          <cell r="W95">
            <v>43799</v>
          </cell>
          <cell r="X95">
            <v>108</v>
          </cell>
          <cell r="Y95">
            <v>44530</v>
          </cell>
          <cell r="Z95">
            <v>839</v>
          </cell>
          <cell r="AA95" t="str">
            <v/>
          </cell>
          <cell r="AB95" t="str">
            <v/>
          </cell>
          <cell r="AC95" t="str">
            <v/>
          </cell>
          <cell r="AD95" t="str">
            <v>7000003617/10C0299FZ</v>
          </cell>
          <cell r="AE95" t="str">
            <v>7000003613/10C0299FZ</v>
          </cell>
          <cell r="AF95" t="str">
            <v>7000003605/10C0299FZ</v>
          </cell>
        </row>
        <row r="96">
          <cell r="C96" t="str">
            <v>PA 1510 MW</v>
          </cell>
          <cell r="D96" t="str">
            <v>01-9567</v>
          </cell>
          <cell r="E96"/>
          <cell r="F96" t="str">
            <v>2GD-4256468</v>
          </cell>
          <cell r="G96" t="str">
            <v>MHFJB8EM2H1015215</v>
          </cell>
          <cell r="H96" t="str">
            <v>TOYOTA INNOVA</v>
          </cell>
          <cell r="I96" t="str">
            <v>MINI BUS</v>
          </cell>
          <cell r="J96" t="str">
            <v>TOYOTA INNOVA 2.0 G MT</v>
          </cell>
          <cell r="K96">
            <v>2017</v>
          </cell>
          <cell r="L96" t="str">
            <v>TRAKINDO</v>
          </cell>
          <cell r="M96" t="str">
            <v>Trakindo</v>
          </cell>
          <cell r="N96" t="str">
            <v>LOWLAND</v>
          </cell>
          <cell r="O96" t="str">
            <v>YUNANTO SIGIT NUGROHO</v>
          </cell>
          <cell r="P96" t="str">
            <v>YUNANTO SIGIT NUGROHO</v>
          </cell>
          <cell r="Q96" t="str">
            <v>PARTS OPERATION &amp; DISTRIBUTION LOBU</v>
          </cell>
          <cell r="R96" t="str">
            <v>LOBU</v>
          </cell>
          <cell r="S96" t="str">
            <v>OPERATION</v>
          </cell>
          <cell r="T96">
            <v>14907</v>
          </cell>
          <cell r="U96"/>
          <cell r="V96"/>
          <cell r="W96">
            <v>43949</v>
          </cell>
          <cell r="X96">
            <v>258</v>
          </cell>
          <cell r="Y96">
            <v>44679</v>
          </cell>
          <cell r="Z96">
            <v>988</v>
          </cell>
          <cell r="AA96" t="str">
            <v/>
          </cell>
          <cell r="AB96" t="str">
            <v/>
          </cell>
          <cell r="AC96" t="str">
            <v/>
          </cell>
          <cell r="AD96" t="str">
            <v>7000003617/10C5030HY</v>
          </cell>
          <cell r="AE96" t="str">
            <v>7000003613/10C5030HY</v>
          </cell>
          <cell r="AF96" t="str">
            <v>7000003605/10C5030HY</v>
          </cell>
        </row>
        <row r="97">
          <cell r="C97" t="str">
            <v>PA 1510 MX</v>
          </cell>
          <cell r="D97" t="str">
            <v xml:space="preserve">01-9565   </v>
          </cell>
          <cell r="E97"/>
          <cell r="F97" t="str">
            <v>2GD-4250781</v>
          </cell>
          <cell r="G97" t="str">
            <v>MHFJB8EM9H1014661</v>
          </cell>
          <cell r="H97" t="str">
            <v>TOYOTA INNOVA</v>
          </cell>
          <cell r="I97" t="str">
            <v>MINI BUS</v>
          </cell>
          <cell r="J97" t="str">
            <v>TOYOTA INNOVA 2.0 G MT</v>
          </cell>
          <cell r="K97">
            <v>2017</v>
          </cell>
          <cell r="L97" t="str">
            <v>TRAKINDO</v>
          </cell>
          <cell r="M97" t="str">
            <v>Trakindo</v>
          </cell>
          <cell r="N97" t="str">
            <v>LOWLAND</v>
          </cell>
          <cell r="O97" t="str">
            <v>MUHIBBULLAH</v>
          </cell>
          <cell r="P97" t="str">
            <v>MUHIBBULLAH</v>
          </cell>
          <cell r="Q97" t="str">
            <v>MRC</v>
          </cell>
          <cell r="R97" t="str">
            <v>LOBU</v>
          </cell>
          <cell r="S97" t="str">
            <v>OPERATION</v>
          </cell>
          <cell r="T97">
            <v>16396</v>
          </cell>
          <cell r="U97"/>
          <cell r="V97"/>
          <cell r="W97">
            <v>43949</v>
          </cell>
          <cell r="X97">
            <v>258</v>
          </cell>
          <cell r="Y97">
            <v>44679</v>
          </cell>
          <cell r="Z97">
            <v>988</v>
          </cell>
          <cell r="AA97" t="str">
            <v/>
          </cell>
          <cell r="AB97" t="str">
            <v/>
          </cell>
          <cell r="AC97" t="str">
            <v/>
          </cell>
          <cell r="AD97" t="str">
            <v>7000003617/10C9060HG</v>
          </cell>
          <cell r="AE97" t="str">
            <v>7000003613/10C9060HG</v>
          </cell>
          <cell r="AF97" t="str">
            <v>7000003605/10C9060HG</v>
          </cell>
        </row>
        <row r="98">
          <cell r="C98" t="str">
            <v>PA 1510 MU</v>
          </cell>
          <cell r="D98" t="str">
            <v>01-9566</v>
          </cell>
          <cell r="E98"/>
          <cell r="F98" t="str">
            <v>2GD-4257426</v>
          </cell>
          <cell r="G98" t="str">
            <v>MHFJB8EM2H1015330</v>
          </cell>
          <cell r="H98" t="str">
            <v>TOYOTA INNOVA</v>
          </cell>
          <cell r="I98" t="str">
            <v>MINI BUS</v>
          </cell>
          <cell r="J98" t="str">
            <v>TOYOTA INNOVA 2.0 G MT</v>
          </cell>
          <cell r="K98">
            <v>2017</v>
          </cell>
          <cell r="L98" t="str">
            <v>TRAKINDO</v>
          </cell>
          <cell r="M98" t="str">
            <v>Trakindo</v>
          </cell>
          <cell r="N98" t="str">
            <v>LOWLAND</v>
          </cell>
          <cell r="O98" t="str">
            <v>LINDERD YUSUF DUDY</v>
          </cell>
          <cell r="P98" t="str">
            <v>LINDERD YUSUF DUDY</v>
          </cell>
          <cell r="Q98" t="str">
            <v>MRC</v>
          </cell>
          <cell r="R98" t="str">
            <v>LOBU</v>
          </cell>
          <cell r="S98" t="str">
            <v>OPERATION</v>
          </cell>
          <cell r="T98">
            <v>75176</v>
          </cell>
          <cell r="U98"/>
          <cell r="V98"/>
          <cell r="W98">
            <v>43949</v>
          </cell>
          <cell r="X98">
            <v>258</v>
          </cell>
          <cell r="Y98">
            <v>44679</v>
          </cell>
          <cell r="Z98">
            <v>988</v>
          </cell>
          <cell r="AA98" t="str">
            <v/>
          </cell>
          <cell r="AB98" t="str">
            <v/>
          </cell>
          <cell r="AC98" t="str">
            <v/>
          </cell>
          <cell r="AD98" t="str">
            <v>7000003617/10C9060HG</v>
          </cell>
          <cell r="AE98" t="str">
            <v>7000003613/10C9060HG</v>
          </cell>
          <cell r="AF98" t="str">
            <v>7000003605/10C9060HG</v>
          </cell>
        </row>
        <row r="99">
          <cell r="C99" t="str">
            <v>PA 1510 MT</v>
          </cell>
          <cell r="D99" t="str">
            <v>01-9568</v>
          </cell>
          <cell r="E99"/>
          <cell r="F99" t="str">
            <v>2GD-4256432</v>
          </cell>
          <cell r="G99" t="str">
            <v>MHFJB8EM9H1015213</v>
          </cell>
          <cell r="H99" t="str">
            <v>TOYOTA INNOVA</v>
          </cell>
          <cell r="I99" t="str">
            <v>MINI BUS</v>
          </cell>
          <cell r="J99" t="str">
            <v>TOYOTA INNOVA 2.0 G MT</v>
          </cell>
          <cell r="K99">
            <v>2017</v>
          </cell>
          <cell r="L99" t="str">
            <v>TRAKINDO</v>
          </cell>
          <cell r="M99" t="str">
            <v>Trakindo</v>
          </cell>
          <cell r="N99" t="str">
            <v>LOWLAND</v>
          </cell>
          <cell r="O99" t="str">
            <v>DEVI SUMARHADI</v>
          </cell>
          <cell r="P99" t="str">
            <v>DEVI SUMARHADI</v>
          </cell>
          <cell r="Q99" t="str">
            <v>MRC</v>
          </cell>
          <cell r="R99" t="str">
            <v>LOBU</v>
          </cell>
          <cell r="S99" t="str">
            <v>OPERATION</v>
          </cell>
          <cell r="T99">
            <v>39751</v>
          </cell>
          <cell r="U99"/>
          <cell r="V99"/>
          <cell r="W99">
            <v>43949</v>
          </cell>
          <cell r="X99">
            <v>258</v>
          </cell>
          <cell r="Y99">
            <v>44679</v>
          </cell>
          <cell r="Z99">
            <v>988</v>
          </cell>
          <cell r="AA99" t="str">
            <v/>
          </cell>
          <cell r="AB99" t="str">
            <v/>
          </cell>
          <cell r="AC99" t="str">
            <v/>
          </cell>
          <cell r="AD99" t="str">
            <v>7000003617/10C9060HG</v>
          </cell>
          <cell r="AE99" t="str">
            <v>7000003613/10C9060HG</v>
          </cell>
          <cell r="AF99" t="str">
            <v>7000003605/10C9060HG</v>
          </cell>
        </row>
        <row r="100">
          <cell r="C100" t="str">
            <v>PA 1524 ML</v>
          </cell>
          <cell r="D100" t="str">
            <v>01-9583</v>
          </cell>
          <cell r="E100"/>
          <cell r="F100" t="str">
            <v>2NR-F621981</v>
          </cell>
          <cell r="G100" t="str">
            <v>MHKM5FB4JHK014882</v>
          </cell>
          <cell r="H100" t="str">
            <v>TOYOTA AVANZA</v>
          </cell>
          <cell r="I100" t="str">
            <v>MINI BUS</v>
          </cell>
          <cell r="J100" t="str">
            <v>TOYOTA AVANZA 1.5 VELOZ AT</v>
          </cell>
          <cell r="K100">
            <v>2017</v>
          </cell>
          <cell r="L100" t="str">
            <v>TRAKINDO</v>
          </cell>
          <cell r="M100" t="str">
            <v>Trakindo</v>
          </cell>
          <cell r="N100" t="str">
            <v>LOWLAND</v>
          </cell>
          <cell r="O100" t="str">
            <v>YUNANTO SIGIT NUGROHO</v>
          </cell>
          <cell r="P100" t="str">
            <v>FRANS YULES TOREY</v>
          </cell>
          <cell r="Q100" t="str">
            <v>MANAGEMENT</v>
          </cell>
          <cell r="R100" t="str">
            <v>HO TEMBAGAPURA</v>
          </cell>
          <cell r="S100" t="str">
            <v>HOLDER</v>
          </cell>
          <cell r="T100">
            <v>13974</v>
          </cell>
          <cell r="U100"/>
          <cell r="V100"/>
          <cell r="W100">
            <v>43949</v>
          </cell>
          <cell r="X100">
            <v>258</v>
          </cell>
          <cell r="Y100">
            <v>44679</v>
          </cell>
          <cell r="Z100">
            <v>988</v>
          </cell>
          <cell r="AA100" t="str">
            <v/>
          </cell>
          <cell r="AB100" t="str">
            <v/>
          </cell>
          <cell r="AC100" t="str">
            <v/>
          </cell>
          <cell r="AD100" t="str">
            <v>7000003617/10C0299JA</v>
          </cell>
          <cell r="AE100" t="str">
            <v>7000003613/10C0299JA</v>
          </cell>
          <cell r="AF100" t="str">
            <v>7000003605/10C0299JA</v>
          </cell>
        </row>
        <row r="101">
          <cell r="C101" t="str">
            <v>PA 1523 MR</v>
          </cell>
          <cell r="D101" t="str">
            <v>01-9588</v>
          </cell>
          <cell r="E101"/>
          <cell r="F101" t="str">
            <v>2NR-F619374</v>
          </cell>
          <cell r="G101" t="str">
            <v>MHKM5FA4JHK032590</v>
          </cell>
          <cell r="H101" t="str">
            <v>TOYOTA AVANZA</v>
          </cell>
          <cell r="I101" t="str">
            <v>MINI BUS</v>
          </cell>
          <cell r="J101" t="str">
            <v>TOYOTA AVANZA 1.5 VELOZ MT</v>
          </cell>
          <cell r="K101">
            <v>2017</v>
          </cell>
          <cell r="L101" t="str">
            <v>TRAKINDO</v>
          </cell>
          <cell r="M101" t="str">
            <v>Trakindo</v>
          </cell>
          <cell r="N101" t="str">
            <v>LOWLAND</v>
          </cell>
          <cell r="O101" t="str">
            <v>LINDERD YUSUF DUDY</v>
          </cell>
          <cell r="P101" t="str">
            <v>MUHAMMAD SYAFRIL</v>
          </cell>
          <cell r="Q101" t="str">
            <v>CRC</v>
          </cell>
          <cell r="R101" t="str">
            <v>LOBU</v>
          </cell>
          <cell r="S101" t="str">
            <v>HOLDER</v>
          </cell>
          <cell r="T101">
            <v>16788</v>
          </cell>
          <cell r="U101"/>
          <cell r="V101"/>
          <cell r="W101">
            <v>43949</v>
          </cell>
          <cell r="X101">
            <v>258</v>
          </cell>
          <cell r="Y101">
            <v>44679</v>
          </cell>
          <cell r="Z101">
            <v>988</v>
          </cell>
          <cell r="AA101" t="str">
            <v/>
          </cell>
          <cell r="AB101" t="str">
            <v/>
          </cell>
          <cell r="AC101" t="str">
            <v/>
          </cell>
          <cell r="AD101" t="str">
            <v>7000003617/10C5060HG</v>
          </cell>
          <cell r="AE101" t="str">
            <v>7000003613/10C5060HG</v>
          </cell>
          <cell r="AF101" t="str">
            <v>7000003605/10C5060HG</v>
          </cell>
        </row>
        <row r="102">
          <cell r="C102" t="str">
            <v>PA 1524 MO</v>
          </cell>
          <cell r="D102" t="str">
            <v>01-9585</v>
          </cell>
          <cell r="E102"/>
          <cell r="F102" t="str">
            <v>2NR-F623036</v>
          </cell>
          <cell r="G102" t="str">
            <v>MHKM5FB4JHK015019</v>
          </cell>
          <cell r="H102" t="str">
            <v>TOYOTA AVANZA</v>
          </cell>
          <cell r="I102" t="str">
            <v>MINI BUS</v>
          </cell>
          <cell r="J102" t="str">
            <v>TOYOTA AVANZA 1.5 VELOZ AT</v>
          </cell>
          <cell r="K102">
            <v>2017</v>
          </cell>
          <cell r="L102" t="str">
            <v>TRAKINDO</v>
          </cell>
          <cell r="M102" t="str">
            <v>Trakindo</v>
          </cell>
          <cell r="N102" t="str">
            <v>LOWLAND</v>
          </cell>
          <cell r="O102" t="str">
            <v>RAFAEL AMA SABON</v>
          </cell>
          <cell r="P102" t="str">
            <v>ADE LECATOMPESSY</v>
          </cell>
          <cell r="Q102" t="str">
            <v>PRODUCT SUPPORT</v>
          </cell>
          <cell r="R102" t="str">
            <v>HO TEMBAGAPURA</v>
          </cell>
          <cell r="S102" t="str">
            <v>HOLDER</v>
          </cell>
          <cell r="T102">
            <v>16396</v>
          </cell>
          <cell r="U102"/>
          <cell r="V102"/>
          <cell r="W102">
            <v>43949</v>
          </cell>
          <cell r="X102">
            <v>258</v>
          </cell>
          <cell r="Y102">
            <v>44679</v>
          </cell>
          <cell r="Z102">
            <v>988</v>
          </cell>
          <cell r="AA102" t="str">
            <v/>
          </cell>
          <cell r="AB102" t="str">
            <v/>
          </cell>
          <cell r="AC102" t="str">
            <v/>
          </cell>
          <cell r="AD102" t="str">
            <v>7000003617/10C0260HG</v>
          </cell>
          <cell r="AE102" t="str">
            <v>7000003613/10C0260HG</v>
          </cell>
          <cell r="AF102" t="str">
            <v>7000003605/10C0260HG</v>
          </cell>
        </row>
        <row r="103">
          <cell r="C103" t="str">
            <v>PA 1524 MN</v>
          </cell>
          <cell r="D103" t="str">
            <v>01-9586</v>
          </cell>
          <cell r="E103"/>
          <cell r="F103" t="str">
            <v>2NR-F622490</v>
          </cell>
          <cell r="G103" t="str">
            <v>MHKM5FB4JHK014947</v>
          </cell>
          <cell r="H103" t="str">
            <v>TOYOTA AVANZA</v>
          </cell>
          <cell r="I103" t="str">
            <v>MINI BUS</v>
          </cell>
          <cell r="J103" t="str">
            <v>TOYOTA AVANZA 1.5 VELOZ AT</v>
          </cell>
          <cell r="K103">
            <v>2017</v>
          </cell>
          <cell r="L103" t="str">
            <v>TRAKINDO</v>
          </cell>
          <cell r="M103" t="str">
            <v>Trakindo</v>
          </cell>
          <cell r="N103" t="str">
            <v>LOWLAND</v>
          </cell>
          <cell r="O103" t="str">
            <v>YUNANTO SIGIT NUGROHO</v>
          </cell>
          <cell r="P103" t="str">
            <v>FAHMI Y.KURNIAWAN</v>
          </cell>
          <cell r="Q103" t="str">
            <v>FINANCE &amp; CONTRACT MANAGEMENT</v>
          </cell>
          <cell r="R103" t="str">
            <v>HO TEMBAGAPURA</v>
          </cell>
          <cell r="S103" t="str">
            <v>HOLDER</v>
          </cell>
          <cell r="T103">
            <v>29838</v>
          </cell>
          <cell r="U103"/>
          <cell r="V103"/>
          <cell r="W103">
            <v>43949</v>
          </cell>
          <cell r="X103">
            <v>258</v>
          </cell>
          <cell r="Y103">
            <v>44679</v>
          </cell>
          <cell r="Z103">
            <v>988</v>
          </cell>
          <cell r="AA103" t="str">
            <v/>
          </cell>
          <cell r="AB103" t="str">
            <v/>
          </cell>
          <cell r="AC103" t="str">
            <v/>
          </cell>
          <cell r="AD103" t="str">
            <v>7000003617/10C0299KB</v>
          </cell>
          <cell r="AE103" t="str">
            <v>7000003613/10C0299KB</v>
          </cell>
          <cell r="AF103" t="str">
            <v>7000003605/10C0299KB</v>
          </cell>
        </row>
        <row r="104">
          <cell r="C104" t="str">
            <v>PA 1526 MR</v>
          </cell>
          <cell r="D104" t="str">
            <v>01-9587</v>
          </cell>
          <cell r="E104"/>
          <cell r="F104" t="str">
            <v>2NR-F628782</v>
          </cell>
          <cell r="G104" t="str">
            <v>MHKM5FB4JHK015711</v>
          </cell>
          <cell r="H104" t="str">
            <v>TOYOTA AVANZA</v>
          </cell>
          <cell r="I104" t="str">
            <v>MINI BUS</v>
          </cell>
          <cell r="J104" t="str">
            <v>TOYOTA AVANZA 1.5 VELOZ AT</v>
          </cell>
          <cell r="K104">
            <v>2017</v>
          </cell>
          <cell r="L104" t="str">
            <v>TRAKINDO</v>
          </cell>
          <cell r="M104" t="str">
            <v>Trakindo</v>
          </cell>
          <cell r="N104" t="str">
            <v>LOWLAND</v>
          </cell>
          <cell r="O104" t="str">
            <v>YUNANTO SIGIT NUGROHO</v>
          </cell>
          <cell r="P104" t="str">
            <v xml:space="preserve">SETIYO PURWANTO </v>
          </cell>
          <cell r="Q104" t="str">
            <v>HC &amp; SUPPORT SERVICES</v>
          </cell>
          <cell r="R104" t="str">
            <v>HO TEMBAGAPURA</v>
          </cell>
          <cell r="S104" t="str">
            <v>HOLDER</v>
          </cell>
          <cell r="T104">
            <v>21213</v>
          </cell>
          <cell r="U104"/>
          <cell r="V104"/>
          <cell r="W104">
            <v>43949</v>
          </cell>
          <cell r="X104">
            <v>258</v>
          </cell>
          <cell r="Y104">
            <v>44679</v>
          </cell>
          <cell r="Z104">
            <v>988</v>
          </cell>
          <cell r="AA104" t="str">
            <v/>
          </cell>
          <cell r="AB104" t="str">
            <v/>
          </cell>
          <cell r="AC104" t="str">
            <v/>
          </cell>
          <cell r="AD104" t="str">
            <v>7000003617/10C0299JB</v>
          </cell>
          <cell r="AE104" t="str">
            <v>7000003613/10C0299JB</v>
          </cell>
          <cell r="AF104" t="str">
            <v>7000003605/10C0299JB</v>
          </cell>
        </row>
        <row r="105">
          <cell r="C105" t="str">
            <v>PA 1526 MQ</v>
          </cell>
          <cell r="D105" t="str">
            <v>01-9584</v>
          </cell>
          <cell r="E105"/>
          <cell r="F105" t="str">
            <v>2NR-F627000</v>
          </cell>
          <cell r="G105" t="str">
            <v>MHKM5FB4JHK015493</v>
          </cell>
          <cell r="H105" t="str">
            <v>TOYOTA AVANZA</v>
          </cell>
          <cell r="I105" t="str">
            <v>MINI BUS</v>
          </cell>
          <cell r="J105" t="str">
            <v>TOYOTA AVANZA 1.5 VELOZ AT</v>
          </cell>
          <cell r="K105">
            <v>2017</v>
          </cell>
          <cell r="L105" t="str">
            <v>TRAKINDO</v>
          </cell>
          <cell r="M105" t="str">
            <v>Trakindo</v>
          </cell>
          <cell r="N105" t="str">
            <v>LOWLAND</v>
          </cell>
          <cell r="O105" t="str">
            <v>YUNANTO SIGIT NUGROHO</v>
          </cell>
          <cell r="P105" t="str">
            <v>MULYADI</v>
          </cell>
          <cell r="Q105" t="str">
            <v>CRC</v>
          </cell>
          <cell r="R105" t="str">
            <v>LOBU</v>
          </cell>
          <cell r="S105" t="str">
            <v>OPERATION</v>
          </cell>
          <cell r="T105">
            <v>24218</v>
          </cell>
          <cell r="U105"/>
          <cell r="V105"/>
          <cell r="W105">
            <v>43798</v>
          </cell>
          <cell r="X105">
            <v>107</v>
          </cell>
          <cell r="Y105">
            <v>44894</v>
          </cell>
          <cell r="Z105">
            <v>1203</v>
          </cell>
          <cell r="AA105" t="str">
            <v/>
          </cell>
          <cell r="AB105" t="str">
            <v/>
          </cell>
          <cell r="AC105" t="str">
            <v/>
          </cell>
          <cell r="AD105" t="str">
            <v>7000003617/10C5060HG</v>
          </cell>
          <cell r="AE105" t="str">
            <v>7000003613/10C5060HG</v>
          </cell>
          <cell r="AF105" t="str">
            <v>7000003605/10C5060HG</v>
          </cell>
        </row>
        <row r="106">
          <cell r="C106" t="str">
            <v>PA 1526 MV</v>
          </cell>
          <cell r="D106" t="str">
            <v>01-9589</v>
          </cell>
          <cell r="E106"/>
          <cell r="F106" t="str">
            <v>2NR-F628119</v>
          </cell>
          <cell r="G106" t="str">
            <v>MHKM5FB4JHK015608</v>
          </cell>
          <cell r="H106" t="str">
            <v>TOYOTA AVANZA</v>
          </cell>
          <cell r="I106" t="str">
            <v>MINI BUS</v>
          </cell>
          <cell r="J106" t="str">
            <v>TOYOTA AVANZA 1.5 VELOZ AT</v>
          </cell>
          <cell r="K106">
            <v>2017</v>
          </cell>
          <cell r="L106" t="str">
            <v>TRAKINDO</v>
          </cell>
          <cell r="M106" t="str">
            <v>Trakindo</v>
          </cell>
          <cell r="N106" t="str">
            <v>LOWLAND</v>
          </cell>
          <cell r="O106" t="str">
            <v>ALFONSUS MANANGKOT</v>
          </cell>
          <cell r="P106" t="str">
            <v>SIMON GOBAY</v>
          </cell>
          <cell r="Q106" t="str">
            <v>FINANCE &amp; CONTRACT MANAGEMENT</v>
          </cell>
          <cell r="R106" t="str">
            <v>HO TEMBAGAPURA</v>
          </cell>
          <cell r="S106" t="str">
            <v>OPERATION</v>
          </cell>
          <cell r="T106">
            <v>29634</v>
          </cell>
          <cell r="U106"/>
          <cell r="V106"/>
          <cell r="W106">
            <v>43791</v>
          </cell>
          <cell r="X106">
            <v>100</v>
          </cell>
          <cell r="Y106">
            <v>44887</v>
          </cell>
          <cell r="Z106">
            <v>1196</v>
          </cell>
          <cell r="AA106" t="str">
            <v/>
          </cell>
          <cell r="AB106" t="str">
            <v/>
          </cell>
          <cell r="AC106" t="str">
            <v/>
          </cell>
          <cell r="AD106" t="str">
            <v>7000003617/10C0299KB</v>
          </cell>
          <cell r="AE106" t="str">
            <v>7000003613/10C0299KB</v>
          </cell>
          <cell r="AF106" t="str">
            <v>7000003605/10C0299KB</v>
          </cell>
        </row>
        <row r="107">
          <cell r="C107" t="str">
            <v>PA 1539 MK</v>
          </cell>
          <cell r="D107" t="str">
            <v>01-9623</v>
          </cell>
          <cell r="E107"/>
          <cell r="F107" t="str">
            <v>2NR-F650312</v>
          </cell>
          <cell r="G107" t="str">
            <v>MHKM5FB4JJK017481</v>
          </cell>
          <cell r="H107" t="str">
            <v>TOYOTA AVANZA</v>
          </cell>
          <cell r="I107" t="str">
            <v>MINI BUS</v>
          </cell>
          <cell r="J107" t="str">
            <v>TOYOTA AVANZA 1.5 VELOZ AT</v>
          </cell>
          <cell r="K107">
            <v>2018</v>
          </cell>
          <cell r="L107" t="str">
            <v>TRAKINDO</v>
          </cell>
          <cell r="M107" t="str">
            <v>Trakindo</v>
          </cell>
          <cell r="N107" t="str">
            <v>LOWLAND</v>
          </cell>
          <cell r="O107" t="str">
            <v>DEVI SUMARHADI</v>
          </cell>
          <cell r="P107" t="str">
            <v>EVE MEGARANI</v>
          </cell>
          <cell r="Q107" t="str">
            <v>SHE &amp; CC</v>
          </cell>
          <cell r="R107" t="str">
            <v>HO TEMBAGAPURA</v>
          </cell>
          <cell r="S107" t="str">
            <v>OPERATION</v>
          </cell>
          <cell r="T107">
            <v>2306</v>
          </cell>
          <cell r="U107"/>
          <cell r="V107"/>
          <cell r="W107">
            <v>43798</v>
          </cell>
          <cell r="X107">
            <v>107</v>
          </cell>
          <cell r="Y107">
            <v>44894</v>
          </cell>
          <cell r="Z107">
            <v>1203</v>
          </cell>
          <cell r="AA107" t="str">
            <v/>
          </cell>
          <cell r="AB107" t="str">
            <v/>
          </cell>
          <cell r="AC107" t="str">
            <v/>
          </cell>
          <cell r="AD107" t="str">
            <v>7000003617/10C0299JS</v>
          </cell>
          <cell r="AE107" t="str">
            <v>7000003613/10C0299JS</v>
          </cell>
          <cell r="AF107" t="str">
            <v>7000003605/10C0299JS</v>
          </cell>
        </row>
        <row r="108">
          <cell r="C108" t="str">
            <v>PA 1538 MW</v>
          </cell>
          <cell r="D108" t="str">
            <v>01-9624</v>
          </cell>
          <cell r="E108"/>
          <cell r="F108" t="str">
            <v>2NR-F651964</v>
          </cell>
          <cell r="G108" t="str">
            <v>MHKM5FB4JJK017545</v>
          </cell>
          <cell r="H108" t="str">
            <v>TOYOTA AVANZA</v>
          </cell>
          <cell r="I108" t="str">
            <v>MINI BUS</v>
          </cell>
          <cell r="J108" t="str">
            <v>TOYOTA AVANZA 1.5 VELOZ AT</v>
          </cell>
          <cell r="K108">
            <v>2018</v>
          </cell>
          <cell r="L108" t="str">
            <v>TRAKINDO</v>
          </cell>
          <cell r="M108" t="str">
            <v>Trakindo</v>
          </cell>
          <cell r="N108" t="str">
            <v>LOWLAND</v>
          </cell>
          <cell r="O108" t="str">
            <v>DEVI SUMARHADI</v>
          </cell>
          <cell r="P108" t="str">
            <v>FENNY WULLUR</v>
          </cell>
          <cell r="Q108" t="str">
            <v>CRC</v>
          </cell>
          <cell r="R108" t="str">
            <v>LOBU</v>
          </cell>
          <cell r="S108" t="str">
            <v>OPERATION</v>
          </cell>
          <cell r="T108">
            <v>13725</v>
          </cell>
          <cell r="U108"/>
          <cell r="V108"/>
          <cell r="W108">
            <v>43798</v>
          </cell>
          <cell r="X108">
            <v>107</v>
          </cell>
          <cell r="Y108">
            <v>44894</v>
          </cell>
          <cell r="Z108">
            <v>1203</v>
          </cell>
          <cell r="AA108" t="str">
            <v/>
          </cell>
          <cell r="AB108" t="str">
            <v/>
          </cell>
          <cell r="AC108"/>
          <cell r="AD108" t="str">
            <v>7000003617/10C5060HG</v>
          </cell>
          <cell r="AE108" t="str">
            <v>7000003613/10C5060HG</v>
          </cell>
          <cell r="AF108" t="str">
            <v>7000003605/10C5060HG</v>
          </cell>
        </row>
        <row r="109">
          <cell r="C109" t="str">
            <v>PA 8007 ML</v>
          </cell>
          <cell r="D109" t="str">
            <v>01-9617</v>
          </cell>
          <cell r="E109"/>
          <cell r="F109" t="str">
            <v>2GD-4415208</v>
          </cell>
          <cell r="G109" t="str">
            <v>MROKB8CD3J1117441</v>
          </cell>
          <cell r="H109" t="str">
            <v>TOYOTA HILUX</v>
          </cell>
          <cell r="I109" t="str">
            <v>DOUBLE CABIN</v>
          </cell>
          <cell r="J109" t="str">
            <v>TOYOTA HILUX 2.4G DC 4X4 MT</v>
          </cell>
          <cell r="K109">
            <v>2018</v>
          </cell>
          <cell r="L109" t="str">
            <v>TRAKINDO</v>
          </cell>
          <cell r="M109" t="str">
            <v>Trakindo</v>
          </cell>
          <cell r="N109" t="str">
            <v>LOWLAND</v>
          </cell>
          <cell r="O109" t="str">
            <v>ALFONSUS MANANGKOT</v>
          </cell>
          <cell r="P109" t="str">
            <v>NORRY BEAN TANGKILISAN</v>
          </cell>
          <cell r="Q109" t="str">
            <v>CRC</v>
          </cell>
          <cell r="R109" t="str">
            <v>LOBU</v>
          </cell>
          <cell r="S109" t="str">
            <v>OPERATION</v>
          </cell>
          <cell r="T109">
            <v>16186</v>
          </cell>
          <cell r="U109"/>
          <cell r="V109"/>
          <cell r="W109">
            <v>43827</v>
          </cell>
          <cell r="X109">
            <v>136</v>
          </cell>
          <cell r="Y109">
            <v>44923</v>
          </cell>
          <cell r="Z109">
            <v>1232</v>
          </cell>
          <cell r="AA109" t="str">
            <v/>
          </cell>
          <cell r="AB109" t="str">
            <v/>
          </cell>
          <cell r="AC109"/>
          <cell r="AD109" t="str">
            <v>7000003617/10C5060HG</v>
          </cell>
          <cell r="AE109" t="str">
            <v>7000003613/10C5060HG</v>
          </cell>
          <cell r="AF109" t="str">
            <v>7000003605/10C5060HG</v>
          </cell>
        </row>
        <row r="110">
          <cell r="C110" t="str">
            <v>PA 8007 MK</v>
          </cell>
          <cell r="D110" t="str">
            <v>01-9616</v>
          </cell>
          <cell r="E110"/>
          <cell r="F110" t="str">
            <v>2GD-0424159</v>
          </cell>
          <cell r="G110" t="str">
            <v>MROKB8CD3JJ117472</v>
          </cell>
          <cell r="H110" t="str">
            <v>TOYOTA HILUX</v>
          </cell>
          <cell r="I110" t="str">
            <v>DOUBLE CABIN</v>
          </cell>
          <cell r="J110" t="str">
            <v>TOYOTA HILUX 2.4G DC 4X4 MT</v>
          </cell>
          <cell r="K110">
            <v>2018</v>
          </cell>
          <cell r="L110" t="str">
            <v>TRAKINDO</v>
          </cell>
          <cell r="M110" t="str">
            <v>Trakindo</v>
          </cell>
          <cell r="N110" t="str">
            <v>LOWLAND</v>
          </cell>
          <cell r="O110" t="str">
            <v>BAMBANG RAUBUN</v>
          </cell>
          <cell r="P110" t="str">
            <v>FIELD SERVICE CREW</v>
          </cell>
          <cell r="Q110" t="str">
            <v>CRC</v>
          </cell>
          <cell r="R110" t="str">
            <v>LOBU</v>
          </cell>
          <cell r="S110" t="str">
            <v>OPERATION</v>
          </cell>
          <cell r="T110">
            <v>19761</v>
          </cell>
          <cell r="U110"/>
          <cell r="V110"/>
          <cell r="W110">
            <v>43827</v>
          </cell>
          <cell r="X110">
            <v>136</v>
          </cell>
          <cell r="Y110">
            <v>44923</v>
          </cell>
          <cell r="Z110">
            <v>1232</v>
          </cell>
          <cell r="AA110" t="str">
            <v/>
          </cell>
          <cell r="AB110" t="str">
            <v/>
          </cell>
          <cell r="AC110"/>
          <cell r="AD110" t="str">
            <v>7000003617/10C5060HG</v>
          </cell>
          <cell r="AE110" t="str">
            <v>7000003613/10C5060HG</v>
          </cell>
          <cell r="AF110" t="str">
            <v>7000003605/10C5060HG</v>
          </cell>
        </row>
        <row r="111">
          <cell r="C111" t="str">
            <v>PA 7223 MB</v>
          </cell>
          <cell r="D111" t="str">
            <v>01-9625</v>
          </cell>
          <cell r="E111"/>
          <cell r="F111" t="str">
            <v>2KD-A982602</v>
          </cell>
          <cell r="G111" t="str">
            <v>JTFSS22P8J0179812</v>
          </cell>
          <cell r="H111" t="str">
            <v>TOYOTA HIACE</v>
          </cell>
          <cell r="I111" t="str">
            <v>MICRO BIS</v>
          </cell>
          <cell r="J111" t="str">
            <v>TOYOTA HIACE COMMUTER MT</v>
          </cell>
          <cell r="K111">
            <v>2018</v>
          </cell>
          <cell r="L111" t="str">
            <v>TRAKINDO</v>
          </cell>
          <cell r="M111" t="str">
            <v>Trakindo</v>
          </cell>
          <cell r="N111" t="str">
            <v>LOWLAND</v>
          </cell>
          <cell r="O111" t="str">
            <v>DEVI SUMARHADI</v>
          </cell>
          <cell r="P111" t="str">
            <v>DRIVER CREW</v>
          </cell>
          <cell r="Q111" t="str">
            <v>BUSINESS. DEV. &amp; CUSTOMER. SERV.</v>
          </cell>
          <cell r="R111" t="str">
            <v>HO TEMBAGAPURA</v>
          </cell>
          <cell r="S111" t="str">
            <v>OPERATION</v>
          </cell>
          <cell r="T111">
            <v>32190</v>
          </cell>
          <cell r="U111"/>
          <cell r="V111"/>
          <cell r="W111">
            <v>43827</v>
          </cell>
          <cell r="X111">
            <v>136</v>
          </cell>
          <cell r="Y111">
            <v>44923</v>
          </cell>
          <cell r="Z111">
            <v>1232</v>
          </cell>
          <cell r="AA111" t="str">
            <v/>
          </cell>
          <cell r="AB111" t="str">
            <v/>
          </cell>
          <cell r="AC111"/>
          <cell r="AD111" t="str">
            <v>7000003617/10C0299FZ</v>
          </cell>
          <cell r="AE111" t="str">
            <v>7000003613/10C0299FZ</v>
          </cell>
          <cell r="AF111" t="str">
            <v>7000003605/10C0299FZ</v>
          </cell>
        </row>
        <row r="112">
          <cell r="C112" t="str">
            <v>PA 1561 MV</v>
          </cell>
          <cell r="D112" t="str">
            <v>01-9622</v>
          </cell>
          <cell r="E112"/>
          <cell r="F112" t="str">
            <v>2GD-C434806</v>
          </cell>
          <cell r="G112" t="str">
            <v>MHFKB8FS7J0086875</v>
          </cell>
          <cell r="H112" t="str">
            <v>TOYOTA FORTUNER</v>
          </cell>
          <cell r="I112" t="str">
            <v>JEEP</v>
          </cell>
          <cell r="J112" t="str">
            <v>TOYOTA FORTUNER 2.4 G 4X4 AT</v>
          </cell>
          <cell r="K112">
            <v>2018</v>
          </cell>
          <cell r="L112" t="str">
            <v>TRAKINDO</v>
          </cell>
          <cell r="M112" t="str">
            <v>Trakindo</v>
          </cell>
          <cell r="N112" t="str">
            <v>LOWLAND</v>
          </cell>
          <cell r="O112" t="str">
            <v>IRWAN MARTUANI SIHALOHO</v>
          </cell>
          <cell r="P112" t="str">
            <v>IRWAN MARTUANI SIHALOHO</v>
          </cell>
          <cell r="Q112" t="str">
            <v>HC &amp; SUPPORT SERVICES</v>
          </cell>
          <cell r="R112" t="str">
            <v>HO TEMBAGAPURA</v>
          </cell>
          <cell r="S112" t="str">
            <v>OPERATION</v>
          </cell>
          <cell r="T112">
            <v>14275</v>
          </cell>
          <cell r="U112"/>
          <cell r="V112"/>
          <cell r="W112">
            <v>43942</v>
          </cell>
          <cell r="X112">
            <v>251</v>
          </cell>
          <cell r="Y112">
            <v>45037</v>
          </cell>
          <cell r="Z112">
            <v>1346</v>
          </cell>
          <cell r="AA112" t="str">
            <v/>
          </cell>
          <cell r="AB112" t="str">
            <v/>
          </cell>
          <cell r="AC112"/>
          <cell r="AD112" t="str">
            <v>7000003617/10C0299JB</v>
          </cell>
          <cell r="AE112" t="str">
            <v>7000003613/10C0299JB</v>
          </cell>
          <cell r="AF112" t="str">
            <v>7000003605/10C0299JB</v>
          </cell>
        </row>
        <row r="113">
          <cell r="C113" t="str">
            <v>PA 8012 MB</v>
          </cell>
          <cell r="D113" t="str">
            <v>01-9613</v>
          </cell>
          <cell r="E113"/>
          <cell r="F113" t="str">
            <v>1VD-0439677</v>
          </cell>
          <cell r="G113" t="str">
            <v>JTELV71J507403814</v>
          </cell>
          <cell r="H113" t="str">
            <v>TOYOTA LC PICK UP</v>
          </cell>
          <cell r="I113" t="str">
            <v>JEEP</v>
          </cell>
          <cell r="J113" t="str">
            <v>TOYOTA LAND CRUISER 70 4.5 C/C (4 X 4) MT / PICK UP</v>
          </cell>
          <cell r="K113">
            <v>2018</v>
          </cell>
          <cell r="L113" t="str">
            <v>TRAKINDO</v>
          </cell>
          <cell r="M113" t="str">
            <v>Trakindo</v>
          </cell>
          <cell r="N113" t="str">
            <v>HIGHLAND</v>
          </cell>
          <cell r="O113" t="str">
            <v>ARIS TANDI PANGGUA</v>
          </cell>
          <cell r="P113" t="str">
            <v>ARIS TANDI PANGGUA</v>
          </cell>
          <cell r="Q113" t="str">
            <v>HC &amp; SUPPORT SERVICES</v>
          </cell>
          <cell r="R113" t="str">
            <v>HO TEMBAGAPURA</v>
          </cell>
          <cell r="S113" t="str">
            <v>OPERATION</v>
          </cell>
          <cell r="T113">
            <v>15953</v>
          </cell>
          <cell r="U113"/>
          <cell r="V113"/>
          <cell r="W113">
            <v>43942</v>
          </cell>
          <cell r="X113">
            <v>251</v>
          </cell>
          <cell r="Y113">
            <v>45037</v>
          </cell>
          <cell r="Z113">
            <v>1346</v>
          </cell>
          <cell r="AA113" t="str">
            <v/>
          </cell>
          <cell r="AB113" t="str">
            <v/>
          </cell>
          <cell r="AC113"/>
          <cell r="AD113" t="str">
            <v>7000003617/10C0299JB</v>
          </cell>
          <cell r="AE113" t="str">
            <v>7000003613/10C0299JB</v>
          </cell>
          <cell r="AF113" t="str">
            <v>7000003605/10C0299JB</v>
          </cell>
        </row>
        <row r="114">
          <cell r="C114" t="str">
            <v>PA 8012 MF</v>
          </cell>
          <cell r="D114" t="str">
            <v>01-9610</v>
          </cell>
          <cell r="E114"/>
          <cell r="F114" t="str">
            <v>1VD-0440079</v>
          </cell>
          <cell r="G114" t="str">
            <v>JTELV71J207403835</v>
          </cell>
          <cell r="H114" t="str">
            <v>TOYOTA LC PICK UP</v>
          </cell>
          <cell r="I114" t="str">
            <v>JEEP</v>
          </cell>
          <cell r="J114" t="str">
            <v>TOYOTA LAND CRUISER 70 4.5 C/C (4 X 4) MT / PICK UP</v>
          </cell>
          <cell r="K114">
            <v>2018</v>
          </cell>
          <cell r="L114" t="str">
            <v>TRAKINDO</v>
          </cell>
          <cell r="M114" t="str">
            <v>Trakindo</v>
          </cell>
          <cell r="N114" t="str">
            <v>HIGHLAND</v>
          </cell>
          <cell r="O114" t="str">
            <v>SUDIRMAN</v>
          </cell>
          <cell r="P114" t="str">
            <v>ASNAN / LUKMAN</v>
          </cell>
          <cell r="Q114" t="str">
            <v>BUSINESS. DEV. &amp; CUSTOMER. SERV.</v>
          </cell>
          <cell r="R114" t="str">
            <v>HO TEMBAGAPURA</v>
          </cell>
          <cell r="S114" t="str">
            <v>OPERATION</v>
          </cell>
          <cell r="T114">
            <v>13469</v>
          </cell>
          <cell r="U114"/>
          <cell r="V114"/>
          <cell r="W114">
            <v>43947</v>
          </cell>
          <cell r="X114">
            <v>256</v>
          </cell>
          <cell r="Y114">
            <v>45042</v>
          </cell>
          <cell r="Z114">
            <v>1351</v>
          </cell>
          <cell r="AA114" t="str">
            <v/>
          </cell>
          <cell r="AB114" t="str">
            <v/>
          </cell>
          <cell r="AC114"/>
          <cell r="AD114" t="str">
            <v>7000003617/10C0299FZ</v>
          </cell>
          <cell r="AE114" t="str">
            <v>7000003613/10C0299FZ</v>
          </cell>
          <cell r="AF114" t="str">
            <v>7000003605/10C0299FZ</v>
          </cell>
        </row>
        <row r="115">
          <cell r="C115" t="str">
            <v>PA 8012 MC</v>
          </cell>
          <cell r="D115" t="str">
            <v>01-9612</v>
          </cell>
          <cell r="E115"/>
          <cell r="F115" t="str">
            <v>1VD-0440097</v>
          </cell>
          <cell r="G115" t="str">
            <v>JTELV71J607403837</v>
          </cell>
          <cell r="H115" t="str">
            <v>TOYOTA LC PICK UP</v>
          </cell>
          <cell r="I115" t="str">
            <v>JEEP</v>
          </cell>
          <cell r="J115" t="str">
            <v>TOYOTA LAND CRUISER 70 4.5 C/C (4 X 4) MT / PICK UP</v>
          </cell>
          <cell r="K115">
            <v>2018</v>
          </cell>
          <cell r="L115" t="str">
            <v>TRAKINDO</v>
          </cell>
          <cell r="M115" t="str">
            <v>Trakindo</v>
          </cell>
          <cell r="N115" t="str">
            <v>HIGHLAND</v>
          </cell>
          <cell r="O115" t="str">
            <v>MUHIBBULLAH</v>
          </cell>
          <cell r="P115"/>
          <cell r="Q115" t="str">
            <v>MRC</v>
          </cell>
          <cell r="R115" t="str">
            <v>LOBU</v>
          </cell>
          <cell r="S115" t="str">
            <v>OPERATION</v>
          </cell>
          <cell r="T115">
            <v>19854</v>
          </cell>
          <cell r="U115"/>
          <cell r="V115"/>
          <cell r="W115">
            <v>43947</v>
          </cell>
          <cell r="X115">
            <v>256</v>
          </cell>
          <cell r="Y115">
            <v>45042</v>
          </cell>
          <cell r="Z115">
            <v>1351</v>
          </cell>
          <cell r="AA115" t="str">
            <v/>
          </cell>
          <cell r="AB115" t="str">
            <v/>
          </cell>
          <cell r="AC115"/>
          <cell r="AD115" t="str">
            <v>7000003617/10C9060HG</v>
          </cell>
          <cell r="AE115" t="str">
            <v>7000003613/10C9060HG</v>
          </cell>
          <cell r="AF115" t="str">
            <v>7000003605/10C9060HG</v>
          </cell>
        </row>
        <row r="116">
          <cell r="C116" t="str">
            <v>PA 8012 MA</v>
          </cell>
          <cell r="D116" t="str">
            <v>01-9609</v>
          </cell>
          <cell r="E116"/>
          <cell r="F116" t="str">
            <v>1VD-0441912</v>
          </cell>
          <cell r="G116" t="str">
            <v>JTELV71J107403907</v>
          </cell>
          <cell r="H116" t="str">
            <v>TOYOTA LC PICK UP</v>
          </cell>
          <cell r="I116" t="str">
            <v>JEEP</v>
          </cell>
          <cell r="J116" t="str">
            <v>TOYOTA LAND CRUISER 70 4.5 C/C (4 X 4) MT / PICK UP</v>
          </cell>
          <cell r="K116">
            <v>2018</v>
          </cell>
          <cell r="L116" t="str">
            <v>TRAKINDO</v>
          </cell>
          <cell r="M116" t="str">
            <v>Trakindo</v>
          </cell>
          <cell r="N116" t="str">
            <v>HIGHLAND</v>
          </cell>
          <cell r="O116" t="str">
            <v>DARREN GRAEME HABEL</v>
          </cell>
          <cell r="P116" t="str">
            <v>ALI EKSAN</v>
          </cell>
          <cell r="Q116" t="str">
            <v>HC &amp; SUPPORT SERVICES</v>
          </cell>
          <cell r="R116" t="str">
            <v>HO TEMBAGAPURA</v>
          </cell>
          <cell r="S116" t="str">
            <v>POOL</v>
          </cell>
          <cell r="T116"/>
          <cell r="U116"/>
          <cell r="V116"/>
          <cell r="W116">
            <v>43793</v>
          </cell>
          <cell r="X116">
            <v>102</v>
          </cell>
          <cell r="Y116">
            <v>45254</v>
          </cell>
          <cell r="Z116">
            <v>1563</v>
          </cell>
          <cell r="AA116" t="str">
            <v/>
          </cell>
          <cell r="AB116" t="str">
            <v/>
          </cell>
          <cell r="AC116"/>
          <cell r="AD116" t="str">
            <v>7000003617/10C0299JO</v>
          </cell>
          <cell r="AE116" t="str">
            <v>7000003613/10C0299JO</v>
          </cell>
          <cell r="AF116" t="str">
            <v>7000003605/10C0299JO</v>
          </cell>
        </row>
        <row r="117">
          <cell r="C117" t="str">
            <v>PA 8012 ME</v>
          </cell>
          <cell r="D117" t="str">
            <v>01-9611</v>
          </cell>
          <cell r="E117"/>
          <cell r="F117" t="str">
            <v>1VD-0441588</v>
          </cell>
          <cell r="G117" t="str">
            <v>JTELV71J207403916</v>
          </cell>
          <cell r="H117" t="str">
            <v>TOYOTA LC PICK UP</v>
          </cell>
          <cell r="I117" t="str">
            <v>JEEP</v>
          </cell>
          <cell r="J117" t="str">
            <v>TOYOTA LAND CRUISER 70 4.5 C/C (4 X 4) MT / PICK UP</v>
          </cell>
          <cell r="K117">
            <v>2018</v>
          </cell>
          <cell r="L117" t="str">
            <v>TRAKINDO</v>
          </cell>
          <cell r="M117" t="str">
            <v>Trakindo</v>
          </cell>
          <cell r="N117" t="str">
            <v>HIGHLAND</v>
          </cell>
          <cell r="O117" t="str">
            <v>DARREN GRAEME HABEL</v>
          </cell>
          <cell r="P117" t="str">
            <v>DARREN GRAEME HABEL</v>
          </cell>
          <cell r="Q117" t="str">
            <v>MANAGEMENT</v>
          </cell>
          <cell r="R117" t="str">
            <v>LOBU</v>
          </cell>
          <cell r="S117" t="str">
            <v>HOLDER</v>
          </cell>
          <cell r="T117">
            <v>139792</v>
          </cell>
          <cell r="U117"/>
          <cell r="V117"/>
          <cell r="W117">
            <v>43791</v>
          </cell>
          <cell r="X117">
            <v>100</v>
          </cell>
          <cell r="Y117">
            <v>45252</v>
          </cell>
          <cell r="Z117">
            <v>1561</v>
          </cell>
          <cell r="AA117" t="str">
            <v/>
          </cell>
          <cell r="AB117" t="str">
            <v/>
          </cell>
          <cell r="AC117"/>
          <cell r="AD117" t="str">
            <v>7000003617/10C0299JA</v>
          </cell>
          <cell r="AE117" t="str">
            <v>7000003613/10C0299JA</v>
          </cell>
          <cell r="AF117" t="str">
            <v>7000003605/10C0299JA</v>
          </cell>
        </row>
        <row r="118">
          <cell r="C118" t="str">
            <v>PA 8013 MI</v>
          </cell>
          <cell r="D118" t="str">
            <v>01-9619</v>
          </cell>
          <cell r="E118"/>
          <cell r="F118" t="str">
            <v>1VD-0442332</v>
          </cell>
          <cell r="G118" t="str">
            <v>JTELV71J307403925</v>
          </cell>
          <cell r="H118" t="str">
            <v>TOYOTA LC PICK UP</v>
          </cell>
          <cell r="I118" t="str">
            <v>JEEP</v>
          </cell>
          <cell r="J118" t="str">
            <v>TOYOTA LAND CRUISER 70 4.5 C/C (4 X 4) MT / PICK UP</v>
          </cell>
          <cell r="K118">
            <v>2018</v>
          </cell>
          <cell r="L118" t="str">
            <v>TRAKINDO</v>
          </cell>
          <cell r="M118" t="str">
            <v>Trakindo</v>
          </cell>
          <cell r="N118" t="str">
            <v>HIGHLAND</v>
          </cell>
          <cell r="O118" t="str">
            <v>MUHIBBULLAH</v>
          </cell>
          <cell r="P118" t="str">
            <v>RONALD DAMANIK / AGUS PANGEMANAN</v>
          </cell>
          <cell r="Q118" t="str">
            <v>RENTAL MAINTENANCE</v>
          </cell>
          <cell r="R118" t="str">
            <v>UNDERGROUND OPERATION</v>
          </cell>
          <cell r="S118" t="str">
            <v>OPERATION</v>
          </cell>
          <cell r="T118"/>
          <cell r="U118"/>
          <cell r="V118"/>
          <cell r="W118">
            <v>43859</v>
          </cell>
          <cell r="X118">
            <v>168</v>
          </cell>
          <cell r="Y118">
            <v>45320</v>
          </cell>
          <cell r="Z118">
            <v>1629</v>
          </cell>
          <cell r="AA118" t="str">
            <v/>
          </cell>
          <cell r="AB118"/>
          <cell r="AC118"/>
          <cell r="AD118" t="str">
            <v>7000003617/10C6060HG</v>
          </cell>
          <cell r="AE118" t="str">
            <v>7000003613/10C6060HG</v>
          </cell>
          <cell r="AF118" t="str">
            <v>7000003605/10C6060HG</v>
          </cell>
        </row>
        <row r="119">
          <cell r="C119" t="str">
            <v>PA 8013 MJ</v>
          </cell>
          <cell r="D119" t="str">
            <v>01-9626</v>
          </cell>
          <cell r="E119"/>
          <cell r="F119" t="str">
            <v>1VD-0439665</v>
          </cell>
          <cell r="G119" t="str">
            <v>JTELV71J307403813</v>
          </cell>
          <cell r="H119" t="str">
            <v>TOYOTA LC PICK UP</v>
          </cell>
          <cell r="I119" t="str">
            <v>JEEP</v>
          </cell>
          <cell r="J119" t="str">
            <v>TOYOTA LAND CRUISER 70 4.5 C/C (4 X 4) MT / PICK UP</v>
          </cell>
          <cell r="K119">
            <v>2018</v>
          </cell>
          <cell r="L119" t="str">
            <v>TRAKINDO</v>
          </cell>
          <cell r="M119" t="str">
            <v>Trakindo</v>
          </cell>
          <cell r="N119" t="str">
            <v>HIGHLAND</v>
          </cell>
          <cell r="O119"/>
          <cell r="P119"/>
          <cell r="Q119" t="str">
            <v>HIGHLAND PRODUCT SUPPORT</v>
          </cell>
          <cell r="R119" t="str">
            <v>UNDERGROUND OPERATION</v>
          </cell>
          <cell r="S119" t="str">
            <v>OPERATION</v>
          </cell>
          <cell r="T119"/>
          <cell r="U119"/>
          <cell r="V119"/>
          <cell r="W119">
            <v>43859</v>
          </cell>
          <cell r="X119">
            <v>168</v>
          </cell>
          <cell r="Y119">
            <v>45320</v>
          </cell>
          <cell r="Z119">
            <v>1629</v>
          </cell>
          <cell r="AA119" t="str">
            <v/>
          </cell>
          <cell r="AB119"/>
          <cell r="AC119"/>
          <cell r="AD119" t="str">
            <v>7000003617/10C6060HG</v>
          </cell>
          <cell r="AE119" t="str">
            <v>7000003613/10C6060HG</v>
          </cell>
          <cell r="AF119" t="str">
            <v>7000003605/10C6060HG</v>
          </cell>
        </row>
        <row r="120">
          <cell r="C120" t="str">
            <v>PA 8013 MK</v>
          </cell>
          <cell r="D120" t="str">
            <v>01-9620</v>
          </cell>
          <cell r="E120"/>
          <cell r="F120" t="str">
            <v>1VD-0442559</v>
          </cell>
          <cell r="G120" t="str">
            <v>JTELV71J407403934</v>
          </cell>
          <cell r="H120" t="str">
            <v>TOYOTA LC PICK UP</v>
          </cell>
          <cell r="I120" t="str">
            <v>JEEP</v>
          </cell>
          <cell r="J120" t="str">
            <v>TOYOTA LAND CRUISER 70 4.5 C/C (4 X 4) MT / PICK UP</v>
          </cell>
          <cell r="K120">
            <v>2018</v>
          </cell>
          <cell r="L120" t="str">
            <v>TRAKINDO</v>
          </cell>
          <cell r="M120" t="str">
            <v>Trakindo</v>
          </cell>
          <cell r="N120" t="str">
            <v>HIGHLAND</v>
          </cell>
          <cell r="O120" t="str">
            <v>DJAROT IRNAWAN PURNAMAADHI</v>
          </cell>
          <cell r="P120" t="str">
            <v>GAD EDISON</v>
          </cell>
          <cell r="Q120" t="str">
            <v>PARTS OPERATION &amp; DISTRIBUTION HOBU</v>
          </cell>
          <cell r="R120" t="str">
            <v>GRASBERG OPERATION</v>
          </cell>
          <cell r="S120" t="str">
            <v>OPERATION</v>
          </cell>
          <cell r="T120"/>
          <cell r="U120"/>
          <cell r="V120"/>
          <cell r="W120">
            <v>43859</v>
          </cell>
          <cell r="X120">
            <v>168</v>
          </cell>
          <cell r="Y120">
            <v>45320</v>
          </cell>
          <cell r="Z120">
            <v>1629</v>
          </cell>
          <cell r="AA120" t="str">
            <v/>
          </cell>
          <cell r="AB120"/>
          <cell r="AC120"/>
          <cell r="AD120" t="str">
            <v>7000003617/10C4960HG</v>
          </cell>
        </row>
        <row r="121">
          <cell r="C121" t="str">
            <v>PA 8013 MH</v>
          </cell>
          <cell r="D121" t="str">
            <v>01-9618</v>
          </cell>
          <cell r="E121"/>
          <cell r="F121" t="str">
            <v>1VD-0441451</v>
          </cell>
          <cell r="G121" t="str">
            <v>JTELV71J307403889</v>
          </cell>
          <cell r="H121" t="str">
            <v>TOYOTA LC PICK UP</v>
          </cell>
          <cell r="I121" t="str">
            <v>JEEP</v>
          </cell>
          <cell r="J121" t="str">
            <v>TOYOTA LAND CRUISER 70 4.5 C/C (4 X 4) MT / PICK UP</v>
          </cell>
          <cell r="K121">
            <v>2018</v>
          </cell>
          <cell r="L121" t="str">
            <v>TRAKINDO</v>
          </cell>
          <cell r="M121" t="str">
            <v>Trakindo</v>
          </cell>
          <cell r="N121" t="str">
            <v>HIGHLAND</v>
          </cell>
          <cell r="O121" t="str">
            <v>ARIS TANDI PANGGUA</v>
          </cell>
          <cell r="P121" t="str">
            <v>BAKHTIAR</v>
          </cell>
          <cell r="Q121" t="str">
            <v>SERVICE OPERATION UNDERGROUND</v>
          </cell>
          <cell r="R121" t="str">
            <v>UNDERGROUND OPERATION</v>
          </cell>
          <cell r="S121" t="str">
            <v>OPERATION</v>
          </cell>
          <cell r="T121"/>
          <cell r="U121"/>
          <cell r="V121"/>
          <cell r="W121">
            <v>43859</v>
          </cell>
          <cell r="X121">
            <v>168</v>
          </cell>
          <cell r="Y121">
            <v>45320</v>
          </cell>
          <cell r="Z121">
            <v>1629</v>
          </cell>
          <cell r="AA121" t="str">
            <v/>
          </cell>
          <cell r="AB121"/>
          <cell r="AC121"/>
          <cell r="AD121" t="str">
            <v>7000003617/10C6060HG</v>
          </cell>
          <cell r="AE121" t="str">
            <v>7000003613/10C6060HG</v>
          </cell>
          <cell r="AF121" t="str">
            <v>7000003605/10C6060HG</v>
          </cell>
        </row>
        <row r="122">
          <cell r="C122" t="str">
            <v>PA 8014 MX</v>
          </cell>
          <cell r="D122"/>
          <cell r="E122"/>
          <cell r="F122" t="str">
            <v>1VD-0443695</v>
          </cell>
          <cell r="G122" t="str">
            <v>JTELV71J207403981</v>
          </cell>
          <cell r="H122" t="str">
            <v>TOYOTA LC PICK UP</v>
          </cell>
          <cell r="I122" t="str">
            <v>JEEP</v>
          </cell>
          <cell r="J122" t="str">
            <v>TOYOTA LAND CRUISER 70 4.5 C/C (4 X 4) MT / PICK UP</v>
          </cell>
          <cell r="K122">
            <v>2018</v>
          </cell>
          <cell r="L122" t="str">
            <v>TRAKINDO</v>
          </cell>
          <cell r="M122" t="str">
            <v>Trakindo</v>
          </cell>
          <cell r="N122" t="str">
            <v>HIGHLAND</v>
          </cell>
          <cell r="O122"/>
          <cell r="P122"/>
          <cell r="Q122" t="str">
            <v>SERVICE OPERATION UNDERGROUND</v>
          </cell>
          <cell r="R122" t="str">
            <v>UNDERGROUND OPERATION</v>
          </cell>
          <cell r="S122" t="str">
            <v>OPERATION</v>
          </cell>
          <cell r="T122">
            <v>139792</v>
          </cell>
          <cell r="U122"/>
          <cell r="V122"/>
          <cell r="W122">
            <v>43859</v>
          </cell>
          <cell r="X122">
            <v>168</v>
          </cell>
          <cell r="Y122">
            <v>45320</v>
          </cell>
          <cell r="Z122">
            <v>1629</v>
          </cell>
          <cell r="AA122" t="str">
            <v/>
          </cell>
          <cell r="AB122"/>
          <cell r="AC122"/>
          <cell r="AD122" t="str">
            <v>7000003617/10C6060HG</v>
          </cell>
          <cell r="AE122" t="str">
            <v>7000003613/10C6060HG</v>
          </cell>
          <cell r="AF122" t="str">
            <v>7000003605/10C6060HG</v>
          </cell>
        </row>
        <row r="123">
          <cell r="C123" t="str">
            <v>PA 8014 MN</v>
          </cell>
          <cell r="D123" t="str">
            <v>01-9627</v>
          </cell>
          <cell r="E123"/>
          <cell r="F123" t="str">
            <v>1VD-0444609</v>
          </cell>
          <cell r="G123" t="str">
            <v>JTELV71J207404015</v>
          </cell>
          <cell r="H123" t="str">
            <v>TOYOTA LC PICK UP</v>
          </cell>
          <cell r="I123" t="str">
            <v>JEEP</v>
          </cell>
          <cell r="J123" t="str">
            <v>TOYOTA LAND CRUISER 70 4.5 C/C (4 X 4) MT / PICK UP</v>
          </cell>
          <cell r="K123">
            <v>2018</v>
          </cell>
          <cell r="L123" t="str">
            <v>TRAKINDO</v>
          </cell>
          <cell r="M123" t="str">
            <v>Trakindo</v>
          </cell>
          <cell r="N123" t="str">
            <v>HIGHLAND</v>
          </cell>
          <cell r="O123" t="str">
            <v>DJAROT IRNAWAN PURNAMAADHI</v>
          </cell>
          <cell r="P123" t="str">
            <v>MOCH RADJU ARISANTO</v>
          </cell>
          <cell r="Q123" t="str">
            <v>PARTS OPERATION &amp; DISTRIBUTION HOBU</v>
          </cell>
          <cell r="R123" t="str">
            <v>GRASBERG OPERATION</v>
          </cell>
          <cell r="S123" t="str">
            <v>OPERATION</v>
          </cell>
          <cell r="T123"/>
          <cell r="U123"/>
          <cell r="V123"/>
          <cell r="W123">
            <v>43876</v>
          </cell>
          <cell r="X123">
            <v>185</v>
          </cell>
          <cell r="Y123">
            <v>45337</v>
          </cell>
          <cell r="Z123">
            <v>1646</v>
          </cell>
          <cell r="AA123" t="str">
            <v/>
          </cell>
          <cell r="AB123"/>
          <cell r="AC123"/>
          <cell r="AD123" t="str">
            <v>7000003617/10C4930HY</v>
          </cell>
          <cell r="AE123" t="str">
            <v>7000003613/10C4930HY</v>
          </cell>
          <cell r="AF123" t="str">
            <v>7000003605/10C4930HY</v>
          </cell>
        </row>
        <row r="124">
          <cell r="C124" t="str">
            <v>PA 8014 MO</v>
          </cell>
          <cell r="D124" t="str">
            <v>01-9629</v>
          </cell>
          <cell r="E124"/>
          <cell r="F124" t="str">
            <v>1VD-0441696</v>
          </cell>
          <cell r="G124" t="str">
            <v>JTELV71J407403898</v>
          </cell>
          <cell r="H124" t="str">
            <v>TOYOTA LC PICK UP</v>
          </cell>
          <cell r="I124" t="str">
            <v>JEEP</v>
          </cell>
          <cell r="J124" t="str">
            <v>TOYOTA LAND CRUISER 70 4.5 C/C (4 X 4) MT / PICK UP</v>
          </cell>
          <cell r="K124">
            <v>2018</v>
          </cell>
          <cell r="L124" t="str">
            <v>TRAKINDO</v>
          </cell>
          <cell r="M124" t="str">
            <v>Trakindo</v>
          </cell>
          <cell r="N124" t="str">
            <v>HIGHLAND</v>
          </cell>
          <cell r="O124" t="str">
            <v>ARIS TANDI PANGGUA</v>
          </cell>
          <cell r="P124" t="str">
            <v>MARADONA NADAPDAP S</v>
          </cell>
          <cell r="Q124" t="str">
            <v>RENTAL MAINTENANCE</v>
          </cell>
          <cell r="R124" t="str">
            <v>UNDERGROUND OPERATION</v>
          </cell>
          <cell r="S124" t="str">
            <v>OPERATION</v>
          </cell>
          <cell r="T124"/>
          <cell r="U124"/>
          <cell r="V124"/>
          <cell r="W124">
            <v>43876</v>
          </cell>
          <cell r="X124">
            <v>185</v>
          </cell>
          <cell r="Y124">
            <v>45337</v>
          </cell>
          <cell r="Z124">
            <v>1646</v>
          </cell>
          <cell r="AA124"/>
          <cell r="AB124"/>
          <cell r="AC124"/>
          <cell r="AD124"/>
        </row>
        <row r="125">
          <cell r="C125" t="str">
            <v>PA 8014 MP</v>
          </cell>
          <cell r="D125" t="str">
            <v>01-9628</v>
          </cell>
          <cell r="E125"/>
          <cell r="F125" t="str">
            <v>1VD-0442791</v>
          </cell>
          <cell r="G125" t="str">
            <v>JTELV71J507403943</v>
          </cell>
          <cell r="H125" t="str">
            <v>TOYOTA LC PICK UP</v>
          </cell>
          <cell r="I125" t="str">
            <v>JEEP</v>
          </cell>
          <cell r="J125" t="str">
            <v>TOYOTA LAND CRUISER 70 4.5 C/C (4 X 4) MT / PICK UP</v>
          </cell>
          <cell r="K125">
            <v>2018</v>
          </cell>
          <cell r="L125" t="str">
            <v>TRAKINDO</v>
          </cell>
          <cell r="M125" t="str">
            <v>Trakindo</v>
          </cell>
          <cell r="N125" t="str">
            <v>HIGHLAND</v>
          </cell>
          <cell r="O125" t="str">
            <v>MUHIBBULLAH</v>
          </cell>
          <cell r="P125" t="str">
            <v>PETRUS POSI / STEVANUS YANUS</v>
          </cell>
          <cell r="Q125" t="str">
            <v>SERVICE OPERATION HSE</v>
          </cell>
          <cell r="R125" t="str">
            <v>GRASBERG OPERATION</v>
          </cell>
          <cell r="S125" t="str">
            <v>OPERATION</v>
          </cell>
          <cell r="T125"/>
          <cell r="U125"/>
          <cell r="V125"/>
          <cell r="W125">
            <v>43876</v>
          </cell>
          <cell r="X125">
            <v>185</v>
          </cell>
          <cell r="Y125">
            <v>45337</v>
          </cell>
          <cell r="Z125">
            <v>1646</v>
          </cell>
          <cell r="AA125"/>
          <cell r="AB125"/>
          <cell r="AC125"/>
          <cell r="AD125" t="str">
            <v>7000003617/10C4960HG</v>
          </cell>
          <cell r="AE125" t="str">
            <v>7000003613/10C4960HG</v>
          </cell>
          <cell r="AF125" t="str">
            <v>7000003605/10C4960HG</v>
          </cell>
        </row>
        <row r="126">
          <cell r="C126" t="str">
            <v>IVECO 02-9008</v>
          </cell>
          <cell r="D126" t="str">
            <v>IVECO 02-9008</v>
          </cell>
          <cell r="E126" t="str">
            <v>IVECO 02-9008</v>
          </cell>
          <cell r="F126" t="str">
            <v>163590</v>
          </cell>
          <cell r="G126" t="str">
            <v>WJMF3TSS5AC233504</v>
          </cell>
          <cell r="H126" t="str">
            <v>IVECO</v>
          </cell>
          <cell r="I126" t="str">
            <v>IVECO</v>
          </cell>
          <cell r="J126" t="str">
            <v>IVECO TRUCK</v>
          </cell>
          <cell r="K126">
            <v>2011</v>
          </cell>
          <cell r="L126" t="str">
            <v>TRAKINDO</v>
          </cell>
          <cell r="M126" t="str">
            <v>Trakindo</v>
          </cell>
          <cell r="N126" t="str">
            <v>HIGHLAND</v>
          </cell>
          <cell r="O126" t="str">
            <v>MUHIBBULLAH</v>
          </cell>
          <cell r="P126" t="str">
            <v>YANES YANSEN RUMAMBI</v>
          </cell>
          <cell r="Q126" t="str">
            <v>RENTAL MAINTENANCE</v>
          </cell>
          <cell r="R126" t="str">
            <v>UNDERGROUND OPERATION</v>
          </cell>
          <cell r="S126" t="str">
            <v>OPERATION</v>
          </cell>
          <cell r="T126"/>
          <cell r="U126"/>
          <cell r="V126"/>
          <cell r="W126">
            <v>43876</v>
          </cell>
          <cell r="X126">
            <v>185</v>
          </cell>
          <cell r="Y126">
            <v>45337</v>
          </cell>
          <cell r="Z126">
            <v>1646</v>
          </cell>
          <cell r="AA126"/>
          <cell r="AB126"/>
          <cell r="AC126"/>
          <cell r="AD126" t="str">
            <v>7000003617/10C6060HG</v>
          </cell>
          <cell r="AE126" t="str">
            <v>7000003613/10C6060HG</v>
          </cell>
          <cell r="AF126" t="str">
            <v>7000003605/10C6060HG</v>
          </cell>
        </row>
        <row r="127">
          <cell r="C127"/>
          <cell r="D127"/>
          <cell r="E127"/>
          <cell r="F127"/>
          <cell r="G127" t="str">
            <v>JTELV71JX07404974</v>
          </cell>
          <cell r="H127" t="str">
            <v>TOYOTA LC TROOP CARRIER</v>
          </cell>
          <cell r="I127" t="str">
            <v>JEEP</v>
          </cell>
          <cell r="J127" t="str">
            <v>TOYOTA LAND CRUISER 70 4.5 TROOP CARRIER (4 X 4) MT</v>
          </cell>
          <cell r="K127">
            <v>2019</v>
          </cell>
          <cell r="L127" t="str">
            <v>TRAKINDO</v>
          </cell>
          <cell r="M127" t="str">
            <v>Trakindo</v>
          </cell>
          <cell r="N127" t="str">
            <v>HIGHLAND</v>
          </cell>
          <cell r="O127"/>
          <cell r="P127"/>
          <cell r="Q127"/>
          <cell r="R127"/>
          <cell r="S127"/>
          <cell r="T127"/>
          <cell r="U127"/>
          <cell r="V127"/>
          <cell r="W127">
            <v>43932</v>
          </cell>
          <cell r="X127">
            <v>241</v>
          </cell>
          <cell r="Y127">
            <v>45393</v>
          </cell>
          <cell r="Z127">
            <v>1702</v>
          </cell>
          <cell r="AA127"/>
          <cell r="AB127"/>
          <cell r="AC127"/>
          <cell r="AD127"/>
        </row>
        <row r="128">
          <cell r="C128"/>
          <cell r="D128"/>
          <cell r="E128"/>
          <cell r="F128"/>
          <cell r="G128" t="str">
            <v>JTELV71J107404989</v>
          </cell>
          <cell r="H128" t="str">
            <v>TOYOTA LC TROOP CARRIER</v>
          </cell>
          <cell r="I128" t="str">
            <v>JEEP</v>
          </cell>
          <cell r="J128" t="str">
            <v>TOYOTA LAND CRUISER 70 4.5 TROOP CARRIER (4 X 4) MT</v>
          </cell>
          <cell r="K128">
            <v>2019</v>
          </cell>
          <cell r="L128" t="str">
            <v>TRAKINDO</v>
          </cell>
          <cell r="M128" t="str">
            <v>Trakindo</v>
          </cell>
          <cell r="N128" t="str">
            <v>HIGHLAND</v>
          </cell>
          <cell r="O128"/>
          <cell r="P128"/>
          <cell r="Q128"/>
          <cell r="R128"/>
          <cell r="S128"/>
          <cell r="T128"/>
          <cell r="U128"/>
          <cell r="V128"/>
          <cell r="W128">
            <v>43932</v>
          </cell>
          <cell r="X128">
            <v>241</v>
          </cell>
          <cell r="Y128">
            <v>45393</v>
          </cell>
          <cell r="Z128">
            <v>1702</v>
          </cell>
          <cell r="AA128"/>
          <cell r="AB128"/>
          <cell r="AC128"/>
          <cell r="AD128"/>
        </row>
        <row r="129">
          <cell r="C129"/>
          <cell r="D129"/>
          <cell r="E129"/>
          <cell r="F129"/>
          <cell r="G129" t="str">
            <v>JTELV71J707403854</v>
          </cell>
          <cell r="H129" t="str">
            <v>TOYOTA LC TROOP CARRIER</v>
          </cell>
          <cell r="I129" t="str">
            <v>JEEP</v>
          </cell>
          <cell r="J129" t="str">
            <v>TOYOTA LAND CRUISER 70 4.5 TROOP CARRIER (4 X 4) MT</v>
          </cell>
          <cell r="K129">
            <v>2019</v>
          </cell>
          <cell r="L129" t="str">
            <v>TRAKINDO</v>
          </cell>
          <cell r="M129" t="str">
            <v>Trakindo</v>
          </cell>
          <cell r="N129" t="str">
            <v>HIGHLAND</v>
          </cell>
          <cell r="O129"/>
          <cell r="P129"/>
          <cell r="Q129"/>
          <cell r="R129"/>
          <cell r="S129"/>
          <cell r="T129"/>
          <cell r="U129"/>
          <cell r="V129"/>
          <cell r="W129">
            <v>43932</v>
          </cell>
          <cell r="X129">
            <v>241</v>
          </cell>
          <cell r="Y129">
            <v>45393</v>
          </cell>
          <cell r="Z129">
            <v>1702</v>
          </cell>
          <cell r="AA129"/>
          <cell r="AB129"/>
          <cell r="AC129"/>
          <cell r="AD129"/>
        </row>
        <row r="130">
          <cell r="C130"/>
          <cell r="D130"/>
          <cell r="E130"/>
          <cell r="F130"/>
          <cell r="G130" t="str">
            <v>JTELV71J607403871</v>
          </cell>
          <cell r="H130" t="str">
            <v>TOYOTA LC TROOP CARRIER</v>
          </cell>
          <cell r="I130" t="str">
            <v>JEEP</v>
          </cell>
          <cell r="J130" t="str">
            <v>TOYOTA LAND CRUISER 70 4.5 TROOP CARRIER (4 X 4) MT</v>
          </cell>
          <cell r="K130">
            <v>2019</v>
          </cell>
          <cell r="L130" t="str">
            <v>TRAKINDO</v>
          </cell>
          <cell r="M130" t="str">
            <v>Trakindo</v>
          </cell>
          <cell r="N130" t="str">
            <v>HIGHLAND</v>
          </cell>
          <cell r="O130"/>
          <cell r="P130"/>
          <cell r="Q130"/>
          <cell r="R130"/>
          <cell r="S130"/>
          <cell r="T130"/>
          <cell r="U130"/>
          <cell r="V130"/>
          <cell r="W130">
            <v>43932</v>
          </cell>
          <cell r="X130">
            <v>241</v>
          </cell>
          <cell r="Y130">
            <v>45393</v>
          </cell>
          <cell r="Z130">
            <v>1702</v>
          </cell>
          <cell r="AA130"/>
          <cell r="AB130"/>
          <cell r="AC130"/>
          <cell r="AD130"/>
        </row>
        <row r="131">
          <cell r="C131"/>
          <cell r="D131"/>
          <cell r="E131"/>
          <cell r="F131"/>
          <cell r="G131" t="str">
            <v>JTELV71J707403863</v>
          </cell>
          <cell r="H131" t="str">
            <v>TOYOTA LC TROOP CARRIER</v>
          </cell>
          <cell r="I131" t="str">
            <v>JEEP</v>
          </cell>
          <cell r="J131" t="str">
            <v>TOYOTA LAND CRUISER 70 4.5 TROOP CARRIER (4 X 4) MT</v>
          </cell>
          <cell r="K131">
            <v>2019</v>
          </cell>
          <cell r="L131" t="str">
            <v>TRAKINDO</v>
          </cell>
          <cell r="M131" t="str">
            <v>Trakindo</v>
          </cell>
          <cell r="N131" t="str">
            <v>HIGHLAND</v>
          </cell>
          <cell r="O131"/>
          <cell r="P131"/>
          <cell r="Q131" t="str">
            <v>PARTS OPERATION &amp; DISTRIBUTION HOBU</v>
          </cell>
          <cell r="R131" t="str">
            <v>GRASBERG OPERATION</v>
          </cell>
          <cell r="S131" t="str">
            <v>OPERATION</v>
          </cell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 t="str">
            <v>7000003617/10C4930HY</v>
          </cell>
          <cell r="AE131" t="str">
            <v>7000003613/10C4930HY</v>
          </cell>
          <cell r="AF131" t="str">
            <v>7000003605/10C4930HY</v>
          </cell>
        </row>
        <row r="132">
          <cell r="C132"/>
          <cell r="D132"/>
          <cell r="E132"/>
          <cell r="F132"/>
          <cell r="G132" t="str">
            <v>JTELV71J707403961</v>
          </cell>
          <cell r="H132" t="str">
            <v>TOYOTA LC TROOP CARRIER</v>
          </cell>
          <cell r="I132" t="str">
            <v>JEEP</v>
          </cell>
          <cell r="J132" t="str">
            <v>TOYOTA LAND CRUISER 70 4.5 TROOP CARRIER (4 X 4) MT</v>
          </cell>
          <cell r="K132">
            <v>2019</v>
          </cell>
          <cell r="L132" t="str">
            <v>TRAKINDO</v>
          </cell>
          <cell r="M132" t="str">
            <v>Trakindo</v>
          </cell>
          <cell r="N132" t="str">
            <v>HIGHLAND</v>
          </cell>
          <cell r="O132"/>
          <cell r="P132"/>
          <cell r="Q132" t="str">
            <v>HC &amp; SUPPORT SERVICES</v>
          </cell>
          <cell r="R132" t="str">
            <v>HO TEMBAGAPURA</v>
          </cell>
          <cell r="S132" t="str">
            <v>OPERATION</v>
          </cell>
          <cell r="T132"/>
          <cell r="U132"/>
          <cell r="V132"/>
          <cell r="W132"/>
          <cell r="X132" t="str">
            <v/>
          </cell>
          <cell r="Y132"/>
          <cell r="Z132" t="str">
            <v/>
          </cell>
          <cell r="AA132" t="str">
            <v/>
          </cell>
          <cell r="AB132" t="str">
            <v/>
          </cell>
          <cell r="AC132"/>
          <cell r="AD132" t="str">
            <v>7000003617/10C0299JO</v>
          </cell>
          <cell r="AE132" t="str">
            <v>7000003613/10C0299JO</v>
          </cell>
          <cell r="AF132" t="str">
            <v>7000003605/10C0299JO</v>
          </cell>
        </row>
        <row r="133">
          <cell r="C133"/>
          <cell r="D133"/>
          <cell r="E133"/>
          <cell r="F133"/>
          <cell r="G133" t="str">
            <v>JTELV71J707404026</v>
          </cell>
          <cell r="H133" t="str">
            <v>TOYOTA LC TROOP CARRIER</v>
          </cell>
          <cell r="I133" t="str">
            <v>JEEP</v>
          </cell>
          <cell r="J133" t="str">
            <v>TOYOTA LAND CRUISER 70 4.5 TROOP CARRIER (4 X 4) MT</v>
          </cell>
          <cell r="K133">
            <v>2019</v>
          </cell>
          <cell r="L133" t="str">
            <v>TRAKINDO</v>
          </cell>
          <cell r="M133" t="str">
            <v>Trakindo</v>
          </cell>
          <cell r="N133" t="str">
            <v>HIGHLAND</v>
          </cell>
          <cell r="O133"/>
          <cell r="P133"/>
          <cell r="Q133" t="str">
            <v>HC &amp; SUPPORT SERVICES</v>
          </cell>
          <cell r="R133" t="str">
            <v>HO TEMBAGAPURA</v>
          </cell>
          <cell r="S133" t="str">
            <v>OPERATION</v>
          </cell>
          <cell r="T133"/>
          <cell r="U133"/>
          <cell r="V133"/>
          <cell r="W133"/>
          <cell r="X133" t="str">
            <v/>
          </cell>
          <cell r="Y133"/>
          <cell r="Z133" t="str">
            <v/>
          </cell>
          <cell r="AA133" t="str">
            <v/>
          </cell>
          <cell r="AB133" t="str">
            <v/>
          </cell>
          <cell r="AC133"/>
          <cell r="AD133" t="str">
            <v>7000003617/10C0299JC</v>
          </cell>
          <cell r="AE133" t="str">
            <v>7000003613/10C0299JC</v>
          </cell>
          <cell r="AF133" t="str">
            <v>7000003605/10C0299JC</v>
          </cell>
        </row>
        <row r="134">
          <cell r="C134" t="str">
            <v>NO</v>
          </cell>
          <cell r="D134" t="str">
            <v>01-3580</v>
          </cell>
          <cell r="E134"/>
          <cell r="F134" t="str">
            <v>1VD-0068649</v>
          </cell>
          <cell r="G134" t="str">
            <v>JTERV71J00003145</v>
          </cell>
          <cell r="H134" t="str">
            <v>TOYOTA LC TROOP CARRIER</v>
          </cell>
          <cell r="I134" t="str">
            <v>JEEP</v>
          </cell>
          <cell r="J134" t="str">
            <v>TOYOTA LWB TROOP CARRIER</v>
          </cell>
          <cell r="K134">
            <v>2009</v>
          </cell>
          <cell r="L134" t="str">
            <v>FREEPORT</v>
          </cell>
          <cell r="M134" t="str">
            <v>PTFI</v>
          </cell>
          <cell r="N134" t="str">
            <v>HIGHLAND</v>
          </cell>
          <cell r="O134" t="str">
            <v>DEVI SUMARHADI</v>
          </cell>
          <cell r="P134" t="str">
            <v xml:space="preserve">MANOMBANG MANIK / M ZEN NASER </v>
          </cell>
          <cell r="Q134" t="str">
            <v>PARTS OPERATION &amp; DISTRIBUTION HOBU</v>
          </cell>
          <cell r="R134" t="str">
            <v>GRASBERG OPERATION</v>
          </cell>
          <cell r="S134" t="str">
            <v>OPERATION</v>
          </cell>
          <cell r="T134"/>
          <cell r="U134"/>
          <cell r="V134"/>
          <cell r="W134"/>
          <cell r="X134" t="str">
            <v/>
          </cell>
          <cell r="Y134"/>
          <cell r="Z134" t="str">
            <v/>
          </cell>
          <cell r="AA134" t="str">
            <v/>
          </cell>
          <cell r="AB134" t="str">
            <v/>
          </cell>
          <cell r="AC134"/>
          <cell r="AD134" t="str">
            <v>7000003617/10C4930HY</v>
          </cell>
          <cell r="AE134" t="str">
            <v>7000003613/10C4930HY</v>
          </cell>
          <cell r="AF134" t="str">
            <v>7000003605/10C4930HY</v>
          </cell>
        </row>
        <row r="135">
          <cell r="C135" t="str">
            <v>NO</v>
          </cell>
          <cell r="D135" t="str">
            <v>01-3281</v>
          </cell>
          <cell r="E135"/>
          <cell r="F135" t="str">
            <v>1VD-0015832</v>
          </cell>
          <cell r="G135" t="str">
            <v>JTERV71J600001724</v>
          </cell>
          <cell r="H135" t="str">
            <v>TOYOTA LC TROOP CARRIER</v>
          </cell>
          <cell r="I135" t="str">
            <v>JEEP</v>
          </cell>
          <cell r="J135" t="str">
            <v>TOYOTA LWB TROOP CARRIER</v>
          </cell>
          <cell r="K135">
            <v>2008</v>
          </cell>
          <cell r="L135" t="str">
            <v>FREEPORT</v>
          </cell>
          <cell r="M135" t="str">
            <v>PTFI</v>
          </cell>
          <cell r="N135" t="str">
            <v>HIGHLAND</v>
          </cell>
          <cell r="O135" t="str">
            <v>DEVI SUMARHADI</v>
          </cell>
          <cell r="P135" t="str">
            <v>ARIEF RAHMATULLAH / ROSYAD PURNAMA</v>
          </cell>
          <cell r="Q135" t="str">
            <v>PARTS OPERATION &amp; DISTRIBUTION HOBU</v>
          </cell>
          <cell r="R135" t="str">
            <v>GRASBERG OPERATION</v>
          </cell>
          <cell r="S135" t="str">
            <v>OPERATION</v>
          </cell>
          <cell r="T135"/>
          <cell r="U135"/>
          <cell r="V135"/>
          <cell r="W135"/>
          <cell r="X135" t="str">
            <v/>
          </cell>
          <cell r="Y135"/>
          <cell r="Z135" t="str">
            <v/>
          </cell>
          <cell r="AA135" t="str">
            <v/>
          </cell>
          <cell r="AB135" t="str">
            <v/>
          </cell>
          <cell r="AC135"/>
          <cell r="AD135" t="str">
            <v>7000003617/10C4930HY</v>
          </cell>
          <cell r="AE135" t="str">
            <v>7000003613/10C4930HY</v>
          </cell>
          <cell r="AF135" t="str">
            <v>7000003605/10C4930HY</v>
          </cell>
        </row>
        <row r="136">
          <cell r="C136" t="str">
            <v>NO</v>
          </cell>
          <cell r="D136" t="str">
            <v>01-3295F</v>
          </cell>
          <cell r="E136"/>
          <cell r="F136" t="str">
            <v>1VD-0015616</v>
          </cell>
          <cell r="G136" t="str">
            <v>JTERV71J500001715</v>
          </cell>
          <cell r="H136" t="str">
            <v>TOYOTA LC TROOP CARRIER</v>
          </cell>
          <cell r="I136" t="str">
            <v>JEEP</v>
          </cell>
          <cell r="J136" t="str">
            <v>TOYOTA LWB TROOP CARRIER</v>
          </cell>
          <cell r="K136">
            <v>2008</v>
          </cell>
          <cell r="L136" t="str">
            <v>FREEPORT</v>
          </cell>
          <cell r="M136" t="str">
            <v>PTFI</v>
          </cell>
          <cell r="N136" t="str">
            <v>HIGHLAND</v>
          </cell>
          <cell r="O136" t="str">
            <v>MUHIBBULLAH</v>
          </cell>
          <cell r="P136" t="str">
            <v>RONALD DAMANIK / YANES RUMAMBI</v>
          </cell>
          <cell r="Q136" t="str">
            <v>SERVICE OPERATION HAUL TRUCK</v>
          </cell>
          <cell r="R136" t="str">
            <v>GRASBERG OPERATION</v>
          </cell>
          <cell r="S136" t="str">
            <v>OPERATION</v>
          </cell>
          <cell r="T136"/>
          <cell r="U136"/>
          <cell r="V136"/>
          <cell r="W136"/>
          <cell r="X136" t="str">
            <v/>
          </cell>
          <cell r="Y136"/>
          <cell r="Z136" t="str">
            <v/>
          </cell>
          <cell r="AA136" t="str">
            <v/>
          </cell>
          <cell r="AB136" t="str">
            <v/>
          </cell>
          <cell r="AC136"/>
          <cell r="AD136" t="str">
            <v>7000003617/10C4960HG</v>
          </cell>
          <cell r="AE136" t="str">
            <v>7000003613/10C4960HG</v>
          </cell>
          <cell r="AF136" t="str">
            <v>7000003605/10C4960HG</v>
          </cell>
        </row>
        <row r="137">
          <cell r="C137" t="str">
            <v>NO</v>
          </cell>
          <cell r="D137" t="str">
            <v>01-3280F</v>
          </cell>
          <cell r="E137"/>
          <cell r="F137" t="str">
            <v>1VD-0015438</v>
          </cell>
          <cell r="G137" t="str">
            <v>JTERV71J600001710</v>
          </cell>
          <cell r="H137" t="str">
            <v>TOYOTA LC TROOP CARRIER</v>
          </cell>
          <cell r="I137" t="str">
            <v>JEEP</v>
          </cell>
          <cell r="J137" t="str">
            <v>TOYOTA LWB TROOP CARRIER</v>
          </cell>
          <cell r="K137">
            <v>2008</v>
          </cell>
          <cell r="L137" t="str">
            <v>FREEPORT</v>
          </cell>
          <cell r="M137" t="str">
            <v>PTFI</v>
          </cell>
          <cell r="N137" t="str">
            <v>HIGHLAND</v>
          </cell>
          <cell r="O137" t="str">
            <v>MUHIBBULLAH</v>
          </cell>
          <cell r="P137" t="str">
            <v>PUTUT SURYONO/LISTON GULTOM</v>
          </cell>
          <cell r="Q137" t="str">
            <v>PARTS OPERATION &amp; DISTRIBUTION HOBU</v>
          </cell>
          <cell r="R137" t="str">
            <v>GRASBERG OPERATION</v>
          </cell>
          <cell r="S137" t="str">
            <v>OPERATION</v>
          </cell>
          <cell r="T137"/>
          <cell r="U137"/>
          <cell r="V137"/>
          <cell r="W137"/>
          <cell r="X137" t="str">
            <v/>
          </cell>
          <cell r="Y137"/>
          <cell r="Z137" t="str">
            <v/>
          </cell>
          <cell r="AA137" t="str">
            <v/>
          </cell>
          <cell r="AB137" t="str">
            <v/>
          </cell>
          <cell r="AC137"/>
          <cell r="AD137" t="str">
            <v>7000003617/10C4930HY</v>
          </cell>
          <cell r="AE137" t="str">
            <v>7000003613/10C4930HY</v>
          </cell>
          <cell r="AF137" t="str">
            <v>7000003605/10C4930HY</v>
          </cell>
        </row>
        <row r="138">
          <cell r="C138" t="str">
            <v>NO</v>
          </cell>
          <cell r="D138" t="str">
            <v>01-2531</v>
          </cell>
          <cell r="E138"/>
          <cell r="F138" t="str">
            <v>1VD-0236981</v>
          </cell>
          <cell r="G138" t="str">
            <v>JTERC71J300001198</v>
          </cell>
          <cell r="H138" t="str">
            <v>TOYOTA LC TROOP CARRIER</v>
          </cell>
          <cell r="I138" t="str">
            <v>JEEP</v>
          </cell>
          <cell r="J138" t="str">
            <v>TOYOTA LWB TROOP CARRIER</v>
          </cell>
          <cell r="K138">
            <v>2005</v>
          </cell>
          <cell r="L138" t="str">
            <v>FREEPORT</v>
          </cell>
          <cell r="M138" t="str">
            <v>PTFI</v>
          </cell>
          <cell r="N138" t="str">
            <v>HIGHLAND</v>
          </cell>
          <cell r="O138" t="str">
            <v>DUDUNG FIRMAN HUSNANDAR</v>
          </cell>
          <cell r="P138" t="str">
            <v>SAMUJI / TAUFIQ</v>
          </cell>
          <cell r="Q138" t="str">
            <v>SERVICE OPERATION HAUL TRUCK</v>
          </cell>
          <cell r="R138" t="str">
            <v>GRASBERG OPERATION</v>
          </cell>
          <cell r="S138" t="str">
            <v>OPERATION</v>
          </cell>
          <cell r="T138"/>
          <cell r="U138"/>
          <cell r="V138"/>
          <cell r="W138"/>
          <cell r="X138" t="str">
            <v/>
          </cell>
          <cell r="Y138"/>
          <cell r="Z138" t="str">
            <v/>
          </cell>
          <cell r="AA138" t="str">
            <v/>
          </cell>
          <cell r="AB138" t="str">
            <v/>
          </cell>
          <cell r="AC138"/>
          <cell r="AD138" t="str">
            <v>7000003617/10C4960HG</v>
          </cell>
          <cell r="AE138" t="str">
            <v>7000003613/10C4960HG</v>
          </cell>
          <cell r="AF138" t="str">
            <v>7000003605/10C4960HG</v>
          </cell>
        </row>
        <row r="139">
          <cell r="C139" t="str">
            <v>NO</v>
          </cell>
          <cell r="D139" t="str">
            <v>LV-2801</v>
          </cell>
          <cell r="E139"/>
          <cell r="F139" t="str">
            <v>1VD-0253057</v>
          </cell>
          <cell r="G139" t="str">
            <v>JTELC71JX00005741</v>
          </cell>
          <cell r="H139" t="str">
            <v>TOYOTA LC PICK UP</v>
          </cell>
          <cell r="I139" t="str">
            <v>SINGLE CABIN</v>
          </cell>
          <cell r="J139" t="str">
            <v>TOYOTA LWB PICK UP</v>
          </cell>
          <cell r="K139">
            <v>2005</v>
          </cell>
          <cell r="L139" t="str">
            <v>FREEPORT</v>
          </cell>
          <cell r="M139" t="str">
            <v>PTFI</v>
          </cell>
          <cell r="N139" t="str">
            <v>HIGHLAND</v>
          </cell>
          <cell r="O139" t="str">
            <v>MUHIBBULLAH</v>
          </cell>
          <cell r="P139" t="str">
            <v>SUTRISNO / PETRUS / STEVANUS NONG</v>
          </cell>
          <cell r="Q139" t="str">
            <v>SERVICE OPERATION HAUL TRUCK</v>
          </cell>
          <cell r="R139" t="str">
            <v>GRASBERG OPERATION</v>
          </cell>
          <cell r="S139" t="str">
            <v>OPERATION</v>
          </cell>
          <cell r="T139"/>
          <cell r="U139"/>
          <cell r="V139"/>
          <cell r="W139"/>
          <cell r="X139" t="str">
            <v/>
          </cell>
          <cell r="Y139"/>
          <cell r="Z139" t="str">
            <v/>
          </cell>
          <cell r="AA139" t="str">
            <v/>
          </cell>
          <cell r="AB139" t="str">
            <v/>
          </cell>
          <cell r="AC139"/>
          <cell r="AD139" t="str">
            <v>7000003617/10C4960HG</v>
          </cell>
          <cell r="AE139" t="str">
            <v>7000003613/10C4960HG</v>
          </cell>
          <cell r="AF139" t="str">
            <v>7000003605/10C4960HG</v>
          </cell>
        </row>
        <row r="140">
          <cell r="C140" t="str">
            <v>NO</v>
          </cell>
          <cell r="D140" t="str">
            <v>01-3298</v>
          </cell>
          <cell r="E140"/>
          <cell r="F140" t="str">
            <v>1VD-0021613</v>
          </cell>
          <cell r="G140" t="str">
            <v>JTERV71J700001943</v>
          </cell>
          <cell r="H140" t="str">
            <v>TOYOTA LC TROOP CARRIER</v>
          </cell>
          <cell r="I140" t="str">
            <v>JEEP</v>
          </cell>
          <cell r="J140" t="str">
            <v>TOYOTA LWB TROOP CARRIER</v>
          </cell>
          <cell r="K140">
            <v>2008</v>
          </cell>
          <cell r="L140" t="str">
            <v>FREEPORT</v>
          </cell>
          <cell r="M140" t="str">
            <v>PTFI</v>
          </cell>
          <cell r="N140" t="str">
            <v>HIGHLAND</v>
          </cell>
          <cell r="O140" t="str">
            <v>DUDUNG FIRMAN HUSNANDAR</v>
          </cell>
          <cell r="P140" t="str">
            <v>JACK SIMANJUNTAK / SUPRIYANTO</v>
          </cell>
          <cell r="Q140" t="str">
            <v>SERVICE OPERATION HAUL TRUCK</v>
          </cell>
          <cell r="R140" t="str">
            <v>GRASBERG OPERATION</v>
          </cell>
          <cell r="S140" t="str">
            <v>OPERATION</v>
          </cell>
          <cell r="T140"/>
          <cell r="U140"/>
          <cell r="V140"/>
          <cell r="W140"/>
          <cell r="X140" t="str">
            <v/>
          </cell>
          <cell r="Y140"/>
          <cell r="Z140" t="str">
            <v/>
          </cell>
          <cell r="AA140" t="str">
            <v/>
          </cell>
          <cell r="AB140" t="str">
            <v/>
          </cell>
          <cell r="AC140"/>
          <cell r="AD140" t="str">
            <v>7000003617/10C4960HG</v>
          </cell>
          <cell r="AE140" t="str">
            <v>7000003613/10C4960HG</v>
          </cell>
          <cell r="AF140" t="str">
            <v>7000003605/10C4960HG</v>
          </cell>
        </row>
        <row r="141">
          <cell r="C141" t="str">
            <v>NO</v>
          </cell>
          <cell r="D141" t="str">
            <v>01-2896</v>
          </cell>
          <cell r="E141"/>
          <cell r="F141" t="str">
            <v>1VD-0283364</v>
          </cell>
          <cell r="G141" t="str">
            <v>JTERC71J700001737</v>
          </cell>
          <cell r="H141" t="str">
            <v>TOYOTA LC TROOP CARRIER</v>
          </cell>
          <cell r="I141" t="str">
            <v>JEEP</v>
          </cell>
          <cell r="J141" t="str">
            <v>TOYOTA LWB TROOP CARRIER</v>
          </cell>
          <cell r="K141">
            <v>2005</v>
          </cell>
          <cell r="L141" t="str">
            <v>FREEPORT</v>
          </cell>
          <cell r="M141" t="str">
            <v>PTFI</v>
          </cell>
          <cell r="N141" t="str">
            <v>HIGHLAND</v>
          </cell>
          <cell r="O141" t="str">
            <v>DUDUNG FIRMAN HUSNANDAR</v>
          </cell>
          <cell r="P141" t="str">
            <v>RONY TAWARU / EDDY MUGHITS</v>
          </cell>
          <cell r="Q141" t="str">
            <v>SERVICE OPERATION HAUL TRUCK</v>
          </cell>
          <cell r="R141" t="str">
            <v>GRASBERG OPERATION</v>
          </cell>
          <cell r="S141" t="str">
            <v>OPERATION</v>
          </cell>
          <cell r="T141"/>
          <cell r="U141"/>
          <cell r="V141"/>
          <cell r="W141"/>
          <cell r="X141" t="str">
            <v/>
          </cell>
          <cell r="Y141"/>
          <cell r="Z141" t="str">
            <v/>
          </cell>
          <cell r="AA141" t="str">
            <v/>
          </cell>
          <cell r="AB141" t="str">
            <v/>
          </cell>
          <cell r="AC141"/>
          <cell r="AD141" t="str">
            <v>7000003617/10C4960HG</v>
          </cell>
          <cell r="AE141" t="str">
            <v>7000003613/10C4960HG</v>
          </cell>
          <cell r="AF141" t="str">
            <v>7000003605/10C4960HG</v>
          </cell>
        </row>
        <row r="142">
          <cell r="C142" t="str">
            <v>NO</v>
          </cell>
          <cell r="D142" t="str">
            <v>LV-5503</v>
          </cell>
          <cell r="E142"/>
          <cell r="F142" t="str">
            <v>1VD-0238165</v>
          </cell>
          <cell r="G142" t="str">
            <v>JTELV71J700032857</v>
          </cell>
          <cell r="H142" t="str">
            <v>TOYOTA LC PICK UP</v>
          </cell>
          <cell r="I142" t="str">
            <v>SINGLE CABIN</v>
          </cell>
          <cell r="J142" t="str">
            <v>TOYOTA LWB PICK UP</v>
          </cell>
          <cell r="K142">
            <v>2014</v>
          </cell>
          <cell r="L142" t="str">
            <v>FREEPORT</v>
          </cell>
          <cell r="M142" t="str">
            <v>PTFI</v>
          </cell>
          <cell r="N142" t="str">
            <v>HIGHLAND</v>
          </cell>
          <cell r="O142" t="str">
            <v>DUDUNG FIRMAN HUSNANDAR</v>
          </cell>
          <cell r="P142" t="str">
            <v>ANDI PAMUNGKAS / SIMON B / WARDOYO</v>
          </cell>
          <cell r="Q142" t="str">
            <v>SERVICE OPERATION HAUL TRUCK</v>
          </cell>
          <cell r="R142" t="str">
            <v>GRASBERG OPERATION</v>
          </cell>
          <cell r="S142" t="str">
            <v>OPERATION</v>
          </cell>
          <cell r="T142"/>
          <cell r="U142"/>
          <cell r="V142"/>
          <cell r="W142"/>
          <cell r="X142" t="str">
            <v/>
          </cell>
          <cell r="Y142"/>
          <cell r="Z142" t="str">
            <v/>
          </cell>
          <cell r="AA142" t="str">
            <v/>
          </cell>
          <cell r="AB142" t="str">
            <v/>
          </cell>
          <cell r="AC142"/>
          <cell r="AD142" t="str">
            <v>7000003617/10C4960HG</v>
          </cell>
          <cell r="AE142" t="str">
            <v>7000003613/10C4960HG</v>
          </cell>
          <cell r="AF142" t="str">
            <v>7000003605/10C4960HG</v>
          </cell>
        </row>
        <row r="143">
          <cell r="C143" t="str">
            <v>NO</v>
          </cell>
          <cell r="D143" t="str">
            <v>LV-3299F</v>
          </cell>
          <cell r="E143"/>
          <cell r="F143"/>
          <cell r="G143" t="str">
            <v>JTELV71J900005675</v>
          </cell>
          <cell r="H143" t="str">
            <v>TOYOTA LC PICK UP</v>
          </cell>
          <cell r="I143" t="str">
            <v>SINGLE CABIN</v>
          </cell>
          <cell r="J143" t="str">
            <v>TOYOTA LWB PICK UP</v>
          </cell>
          <cell r="K143">
            <v>2008</v>
          </cell>
          <cell r="L143" t="str">
            <v>FREEPORT</v>
          </cell>
          <cell r="M143" t="str">
            <v>PTFI</v>
          </cell>
          <cell r="N143" t="str">
            <v>HIGHLAND</v>
          </cell>
          <cell r="O143" t="str">
            <v>DUDUNG FIRMAN HUSNANDAR</v>
          </cell>
          <cell r="P143" t="str">
            <v>YOHANIS SALUDUNG/AGUNG WINARDI</v>
          </cell>
          <cell r="Q143" t="str">
            <v>SERVICE OPERATION HAUL TRUCK</v>
          </cell>
          <cell r="R143" t="str">
            <v>GRASBERG OPERATION</v>
          </cell>
          <cell r="S143" t="str">
            <v>OPERATION</v>
          </cell>
          <cell r="T143"/>
          <cell r="U143"/>
          <cell r="V143"/>
          <cell r="W143"/>
          <cell r="X143" t="str">
            <v/>
          </cell>
          <cell r="Y143"/>
          <cell r="Z143" t="str">
            <v/>
          </cell>
          <cell r="AA143" t="str">
            <v/>
          </cell>
          <cell r="AB143" t="str">
            <v/>
          </cell>
          <cell r="AC143"/>
          <cell r="AD143" t="str">
            <v>7000003617/10C4960HG</v>
          </cell>
          <cell r="AE143" t="str">
            <v>7000003613/10C4960HG</v>
          </cell>
          <cell r="AF143" t="str">
            <v>7000003605/10C4960HG</v>
          </cell>
        </row>
        <row r="144">
          <cell r="C144" t="str">
            <v>NO</v>
          </cell>
          <cell r="D144" t="str">
            <v>LV-2735</v>
          </cell>
          <cell r="E144"/>
          <cell r="F144" t="str">
            <v>HDJ78R/RJMRZQ</v>
          </cell>
          <cell r="G144" t="str">
            <v>JTERO71J400001663</v>
          </cell>
          <cell r="H144" t="str">
            <v>TOYOTA LC TROOP CARRIER</v>
          </cell>
          <cell r="I144" t="str">
            <v>JEEP</v>
          </cell>
          <cell r="J144" t="str">
            <v>TOYOTA LWB TROOP CARRIER</v>
          </cell>
          <cell r="K144">
            <v>2014</v>
          </cell>
          <cell r="L144" t="str">
            <v>FREEPORT</v>
          </cell>
          <cell r="M144" t="str">
            <v>PTFI</v>
          </cell>
          <cell r="N144" t="str">
            <v>HIGHLAND</v>
          </cell>
          <cell r="O144" t="str">
            <v>DUDUNG FIRMAN HUSNANDAR</v>
          </cell>
          <cell r="P144" t="str">
            <v>FAJAR WIBOWO / IMAM S / EKO S</v>
          </cell>
          <cell r="Q144" t="str">
            <v>SERVICE OPERATION HAUL TRUCK</v>
          </cell>
          <cell r="R144" t="str">
            <v>GRASBERG OPERATION</v>
          </cell>
          <cell r="S144" t="str">
            <v>OPERATION</v>
          </cell>
          <cell r="T144"/>
          <cell r="U144"/>
          <cell r="V144"/>
          <cell r="W144"/>
          <cell r="X144" t="str">
            <v/>
          </cell>
          <cell r="Y144"/>
          <cell r="Z144" t="str">
            <v/>
          </cell>
          <cell r="AA144" t="str">
            <v/>
          </cell>
          <cell r="AB144" t="str">
            <v/>
          </cell>
          <cell r="AC144"/>
          <cell r="AD144" t="str">
            <v>7000003617/10C4960HG</v>
          </cell>
          <cell r="AE144" t="str">
            <v>7000003613/10C4960HG</v>
          </cell>
          <cell r="AF144" t="str">
            <v>7000003605/10C4960HG</v>
          </cell>
        </row>
        <row r="145">
          <cell r="C145" t="str">
            <v>NO</v>
          </cell>
          <cell r="D145" t="str">
            <v>LV-3315F</v>
          </cell>
          <cell r="E145"/>
          <cell r="F145" t="str">
            <v>1VD-0024749</v>
          </cell>
          <cell r="G145" t="str">
            <v>JTELV71J700006114</v>
          </cell>
          <cell r="H145" t="str">
            <v>TOYOTA LC PICK UP</v>
          </cell>
          <cell r="I145" t="str">
            <v>SINGLE CABIN</v>
          </cell>
          <cell r="J145" t="str">
            <v>TOYOTA LWB PICK UP</v>
          </cell>
          <cell r="K145">
            <v>2008</v>
          </cell>
          <cell r="L145" t="str">
            <v>FREEPORT</v>
          </cell>
          <cell r="M145" t="str">
            <v>PTFI</v>
          </cell>
          <cell r="N145" t="str">
            <v>HIGHLAND</v>
          </cell>
          <cell r="O145" t="str">
            <v>DUDUNG FIRMAN HUSNANDAR</v>
          </cell>
          <cell r="P145" t="str">
            <v>MASRI TRK / SYAHABUDIN / HERU HIMAWAN</v>
          </cell>
          <cell r="Q145" t="str">
            <v>SERVICE OPERATION HSE</v>
          </cell>
          <cell r="R145" t="str">
            <v>GRASBERG OPERATION</v>
          </cell>
          <cell r="S145" t="str">
            <v>OPERATION</v>
          </cell>
          <cell r="T145"/>
          <cell r="U145"/>
          <cell r="V145"/>
          <cell r="W145"/>
          <cell r="X145" t="str">
            <v/>
          </cell>
          <cell r="Y145"/>
          <cell r="Z145" t="str">
            <v/>
          </cell>
          <cell r="AA145" t="str">
            <v/>
          </cell>
          <cell r="AB145" t="str">
            <v/>
          </cell>
          <cell r="AC145"/>
          <cell r="AD145" t="str">
            <v>7000003617/10C4960HG</v>
          </cell>
          <cell r="AE145" t="str">
            <v>7000003613/10C4960HG</v>
          </cell>
          <cell r="AF145" t="str">
            <v>7000003605/10C4960HG</v>
          </cell>
        </row>
        <row r="146">
          <cell r="C146" t="str">
            <v>NO</v>
          </cell>
          <cell r="D146" t="str">
            <v>LV-3139R</v>
          </cell>
          <cell r="E146"/>
          <cell r="F146"/>
          <cell r="G146" t="str">
            <v>JTERB71JX00007598</v>
          </cell>
          <cell r="H146" t="str">
            <v>TOYOTA LC PICK UP</v>
          </cell>
          <cell r="I146" t="str">
            <v>SINGLE CABIN</v>
          </cell>
          <cell r="J146" t="str">
            <v>TOYOTA LWB PICK UP</v>
          </cell>
          <cell r="K146">
            <v>2001</v>
          </cell>
          <cell r="L146" t="str">
            <v>FREEPORT</v>
          </cell>
          <cell r="M146" t="str">
            <v>PTFI</v>
          </cell>
          <cell r="N146" t="str">
            <v>HIGHLAND</v>
          </cell>
          <cell r="O146" t="str">
            <v>DUDUNG FIRMAN HUSNANDAR</v>
          </cell>
          <cell r="P146" t="str">
            <v>BASUKI / MAYOR / SANDY M / MANDANG</v>
          </cell>
          <cell r="Q146" t="str">
            <v>SERVICE OPERATION HSE</v>
          </cell>
          <cell r="R146" t="str">
            <v>GRASBERG OPERATION</v>
          </cell>
          <cell r="S146" t="str">
            <v>OPERATION</v>
          </cell>
          <cell r="T146"/>
          <cell r="U146"/>
          <cell r="V146"/>
          <cell r="W146"/>
          <cell r="X146" t="str">
            <v/>
          </cell>
          <cell r="Y146"/>
          <cell r="Z146" t="str">
            <v/>
          </cell>
          <cell r="AA146" t="str">
            <v/>
          </cell>
          <cell r="AB146" t="str">
            <v/>
          </cell>
          <cell r="AC146"/>
          <cell r="AD146" t="str">
            <v>7000003617/10C6060HG</v>
          </cell>
          <cell r="AE146" t="str">
            <v>7000003613/10C6060HG</v>
          </cell>
          <cell r="AF146" t="str">
            <v>7000003605/10C6060HG</v>
          </cell>
        </row>
        <row r="147">
          <cell r="C147" t="str">
            <v>NO</v>
          </cell>
          <cell r="D147" t="str">
            <v>01-3582</v>
          </cell>
          <cell r="E147"/>
          <cell r="F147" t="str">
            <v>1VD-0067591</v>
          </cell>
          <cell r="G147" t="str">
            <v>JTERV71J300003088</v>
          </cell>
          <cell r="H147" t="str">
            <v>TOYOTA LC TROOP CARRIER</v>
          </cell>
          <cell r="I147" t="str">
            <v>JEEP</v>
          </cell>
          <cell r="J147" t="str">
            <v>TOYOTA LWB TROOP CARRIER</v>
          </cell>
          <cell r="K147">
            <v>2009</v>
          </cell>
          <cell r="L147" t="str">
            <v>FREEPORT</v>
          </cell>
          <cell r="M147" t="str">
            <v>PTFI</v>
          </cell>
          <cell r="N147" t="str">
            <v>HIGHLAND</v>
          </cell>
          <cell r="O147" t="str">
            <v>DJAROT IRNAWAN PURNAMAADHI</v>
          </cell>
          <cell r="P147" t="str">
            <v>GAD EDISON SONBAIT</v>
          </cell>
          <cell r="Q147" t="str">
            <v>SERVICE OPERATION HSE</v>
          </cell>
          <cell r="R147" t="str">
            <v>GRASBERG OPERATION</v>
          </cell>
          <cell r="S147" t="str">
            <v>OPERATION</v>
          </cell>
          <cell r="T147"/>
          <cell r="U147"/>
          <cell r="V147"/>
          <cell r="W147"/>
          <cell r="X147" t="str">
            <v/>
          </cell>
          <cell r="Y147"/>
          <cell r="Z147" t="str">
            <v/>
          </cell>
          <cell r="AA147" t="str">
            <v/>
          </cell>
          <cell r="AB147" t="str">
            <v/>
          </cell>
          <cell r="AC147"/>
          <cell r="AD147" t="str">
            <v>7000003617/10C6060HG</v>
          </cell>
          <cell r="AE147" t="str">
            <v>7000003613/10C6060HG</v>
          </cell>
          <cell r="AF147" t="str">
            <v>7000003605/10C6060HG</v>
          </cell>
        </row>
        <row r="148">
          <cell r="C148" t="str">
            <v>NO</v>
          </cell>
          <cell r="D148" t="str">
            <v>LV-3316F</v>
          </cell>
          <cell r="E148"/>
          <cell r="F148" t="str">
            <v>1VD-0023763</v>
          </cell>
          <cell r="G148" t="str">
            <v>JTELV71J300005963</v>
          </cell>
          <cell r="H148" t="str">
            <v>TOYOTA LC PICK UP</v>
          </cell>
          <cell r="I148" t="str">
            <v>SINGLE CABIN</v>
          </cell>
          <cell r="J148" t="str">
            <v>TOYOTA LWB PICK UP</v>
          </cell>
          <cell r="K148">
            <v>2008</v>
          </cell>
          <cell r="L148" t="str">
            <v>FREEPORT</v>
          </cell>
          <cell r="M148" t="str">
            <v>PTFI</v>
          </cell>
          <cell r="N148" t="str">
            <v>HIGHLAND</v>
          </cell>
          <cell r="O148" t="str">
            <v>DJAROT IRNAWAN PURNAMAADHI</v>
          </cell>
          <cell r="P148" t="str">
            <v>JULIUS K / EDIUWARD SIKKU</v>
          </cell>
          <cell r="Q148" t="str">
            <v>FINANCE &amp; CONTRACT MANAGEMENT</v>
          </cell>
          <cell r="R148" t="str">
            <v>HO TEMBAGAPURA</v>
          </cell>
          <cell r="S148" t="str">
            <v>OPERATION</v>
          </cell>
          <cell r="T148"/>
          <cell r="U148"/>
          <cell r="V148"/>
          <cell r="W148"/>
          <cell r="X148" t="str">
            <v/>
          </cell>
          <cell r="Y148"/>
          <cell r="Z148" t="str">
            <v/>
          </cell>
          <cell r="AA148" t="str">
            <v/>
          </cell>
          <cell r="AB148" t="str">
            <v/>
          </cell>
          <cell r="AC148"/>
          <cell r="AD148" t="str">
            <v>7000003617/10C0299KB</v>
          </cell>
          <cell r="AE148" t="str">
            <v>7000003613/10C0299KB</v>
          </cell>
          <cell r="AF148" t="str">
            <v>7000003605/10C0299KB</v>
          </cell>
        </row>
        <row r="149">
          <cell r="C149" t="str">
            <v>NO</v>
          </cell>
          <cell r="D149" t="str">
            <v>LV-2797</v>
          </cell>
          <cell r="E149"/>
          <cell r="F149"/>
          <cell r="G149" t="str">
            <v>JTELC71J90005763</v>
          </cell>
          <cell r="H149" t="str">
            <v>TOYOTA LC PICK UP</v>
          </cell>
          <cell r="I149" t="str">
            <v>SINGLE CABIN</v>
          </cell>
          <cell r="J149" t="str">
            <v>TOYOTA LWB PICK UP</v>
          </cell>
          <cell r="K149">
            <v>2005</v>
          </cell>
          <cell r="L149" t="str">
            <v>FREEPORT</v>
          </cell>
          <cell r="M149" t="str">
            <v>PTFI</v>
          </cell>
          <cell r="N149" t="str">
            <v>HIGHLAND</v>
          </cell>
          <cell r="O149" t="str">
            <v>DJAROT IRNAWAN PURNAMAADHI</v>
          </cell>
          <cell r="P149" t="str">
            <v>YOHANES / HENDRA MANJAYA</v>
          </cell>
          <cell r="Q149" t="str">
            <v>BUSINESS. DEV. &amp; CUSTOMER. SERV.</v>
          </cell>
          <cell r="R149" t="str">
            <v>HO TEMBAGAPURA</v>
          </cell>
          <cell r="S149" t="str">
            <v>OPERATION</v>
          </cell>
          <cell r="T149"/>
          <cell r="U149"/>
          <cell r="V149"/>
          <cell r="W149"/>
          <cell r="X149" t="str">
            <v/>
          </cell>
          <cell r="Y149"/>
          <cell r="Z149" t="str">
            <v/>
          </cell>
          <cell r="AA149" t="str">
            <v/>
          </cell>
          <cell r="AB149" t="str">
            <v/>
          </cell>
          <cell r="AC149"/>
          <cell r="AD149" t="str">
            <v>7000003617/10C0299FZ</v>
          </cell>
          <cell r="AE149" t="str">
            <v>7000003613/10C0299FZ</v>
          </cell>
          <cell r="AF149" t="str">
            <v>7000003605/10C0299FZ</v>
          </cell>
        </row>
        <row r="150">
          <cell r="C150" t="str">
            <v>NO</v>
          </cell>
          <cell r="D150" t="str">
            <v>01-3283F</v>
          </cell>
          <cell r="E150"/>
          <cell r="F150" t="str">
            <v>1VD-0015711</v>
          </cell>
          <cell r="G150" t="str">
            <v>JTERV71J900001720</v>
          </cell>
          <cell r="H150" t="str">
            <v>TOYOTA LC TROOP CARRIER</v>
          </cell>
          <cell r="I150" t="str">
            <v>JEEP</v>
          </cell>
          <cell r="J150" t="str">
            <v>TOYOTA LWB TROOP CARRIER</v>
          </cell>
          <cell r="K150">
            <v>2008</v>
          </cell>
          <cell r="L150" t="str">
            <v>FREEPORT</v>
          </cell>
          <cell r="M150" t="str">
            <v>PTFI</v>
          </cell>
          <cell r="N150" t="str">
            <v>HIGHLAND</v>
          </cell>
          <cell r="O150" t="str">
            <v>LINDERD YUSUF DUDY</v>
          </cell>
          <cell r="P150" t="str">
            <v>VINCENTIUS ARIWIBOWO</v>
          </cell>
          <cell r="Q150" t="str">
            <v>BUSINESS. DEV. &amp; CUSTOMER. SERV.</v>
          </cell>
          <cell r="R150" t="str">
            <v>HO TEMBAGAPURA</v>
          </cell>
          <cell r="S150" t="str">
            <v>OPERATION</v>
          </cell>
          <cell r="T150"/>
          <cell r="U150"/>
          <cell r="V150"/>
          <cell r="W150"/>
          <cell r="X150" t="str">
            <v/>
          </cell>
          <cell r="Y150"/>
          <cell r="Z150" t="str">
            <v/>
          </cell>
          <cell r="AA150" t="str">
            <v/>
          </cell>
          <cell r="AB150" t="str">
            <v/>
          </cell>
          <cell r="AC150"/>
          <cell r="AD150" t="str">
            <v>7000003617/10C0299FZ</v>
          </cell>
          <cell r="AE150" t="str">
            <v>7000003613/10C0299FZ</v>
          </cell>
          <cell r="AF150" t="str">
            <v>7000003605/10C0299FZ</v>
          </cell>
        </row>
        <row r="151">
          <cell r="C151" t="str">
            <v>NO</v>
          </cell>
          <cell r="D151" t="str">
            <v>01-3311F</v>
          </cell>
          <cell r="E151"/>
          <cell r="F151" t="str">
            <v>1VD-0020526</v>
          </cell>
          <cell r="G151" t="str">
            <v>JTERV71J500001908</v>
          </cell>
          <cell r="H151" t="str">
            <v>TOYOTA LC TROOP CARRIER</v>
          </cell>
          <cell r="I151" t="str">
            <v>JEEP</v>
          </cell>
          <cell r="J151" t="str">
            <v>TOYOTA LWB TROOP CARRIER</v>
          </cell>
          <cell r="K151">
            <v>2008</v>
          </cell>
          <cell r="L151" t="str">
            <v>FREEPORT</v>
          </cell>
          <cell r="M151" t="str">
            <v>PTFI</v>
          </cell>
          <cell r="N151" t="str">
            <v>HIGHLAND</v>
          </cell>
          <cell r="O151" t="str">
            <v>ALFONSUS MANANGKOT</v>
          </cell>
          <cell r="P151" t="str">
            <v>JAYA ERAWAN</v>
          </cell>
          <cell r="Q151" t="str">
            <v>BUSINESS. DEV. &amp; CUSTOMER. SERV.</v>
          </cell>
          <cell r="R151" t="str">
            <v>HO TEMBAGAPURA</v>
          </cell>
          <cell r="S151" t="str">
            <v>OPERATION</v>
          </cell>
          <cell r="T151"/>
          <cell r="U151"/>
          <cell r="V151"/>
          <cell r="W151"/>
          <cell r="X151" t="str">
            <v/>
          </cell>
          <cell r="Y151"/>
          <cell r="Z151" t="str">
            <v/>
          </cell>
          <cell r="AA151" t="str">
            <v/>
          </cell>
          <cell r="AB151" t="str">
            <v/>
          </cell>
          <cell r="AC151"/>
          <cell r="AD151" t="str">
            <v>7000003617/10C0299FZ</v>
          </cell>
        </row>
        <row r="152">
          <cell r="C152" t="str">
            <v>NO</v>
          </cell>
          <cell r="D152" t="str">
            <v>01-3282F</v>
          </cell>
          <cell r="E152"/>
          <cell r="F152" t="str">
            <v>1VD-0015932</v>
          </cell>
          <cell r="G152" t="str">
            <v>JTERV71J100001727</v>
          </cell>
          <cell r="H152" t="str">
            <v>TOYOTA LC TROOP CARRIER</v>
          </cell>
          <cell r="I152" t="str">
            <v>JEEP</v>
          </cell>
          <cell r="J152" t="str">
            <v>TOYOTA LWB TROOP CARRIER</v>
          </cell>
          <cell r="K152">
            <v>2008</v>
          </cell>
          <cell r="L152" t="str">
            <v>FREEPORT</v>
          </cell>
          <cell r="M152" t="str">
            <v>PTFI</v>
          </cell>
          <cell r="N152" t="str">
            <v>HIGHLAND</v>
          </cell>
          <cell r="O152" t="str">
            <v>ALFONSUS MANANGKOT</v>
          </cell>
          <cell r="P152" t="str">
            <v>MATHIUS PAKIDDING / MEWO</v>
          </cell>
          <cell r="Q152" t="str">
            <v>BUSINESS. DEV. &amp; CUSTOMER. SERV.</v>
          </cell>
          <cell r="R152" t="str">
            <v>HO TEMBAGAPURA</v>
          </cell>
          <cell r="S152" t="str">
            <v>OPERATION</v>
          </cell>
          <cell r="T152"/>
          <cell r="U152"/>
          <cell r="V152"/>
          <cell r="W152"/>
          <cell r="X152" t="str">
            <v/>
          </cell>
          <cell r="Y152"/>
          <cell r="Z152" t="str">
            <v/>
          </cell>
          <cell r="AA152" t="str">
            <v/>
          </cell>
          <cell r="AB152" t="str">
            <v/>
          </cell>
          <cell r="AC152"/>
          <cell r="AD152" t="str">
            <v>7000003617/10C0299FZ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Q67"/>
  <sheetViews>
    <sheetView zoomScaleNormal="100" workbookViewId="0">
      <pane xSplit="10" ySplit="5" topLeftCell="K37" activePane="bottomRight" state="frozen"/>
      <selection activeCell="C5" sqref="C5:T55"/>
      <selection pane="topRight" activeCell="C5" sqref="C5:T55"/>
      <selection pane="bottomLeft" activeCell="C5" sqref="C5:T55"/>
      <selection pane="bottomRight" activeCell="E42" sqref="E42"/>
    </sheetView>
  </sheetViews>
  <sheetFormatPr defaultColWidth="9.140625" defaultRowHeight="15"/>
  <cols>
    <col min="1" max="1" width="1.7109375" customWidth="1"/>
    <col min="2" max="2" width="5.7109375" customWidth="1"/>
    <col min="3" max="3" width="31.5703125" customWidth="1"/>
    <col min="4" max="4" width="14.85546875" customWidth="1"/>
    <col min="5" max="5" width="21.5703125" bestFit="1" customWidth="1"/>
    <col min="6" max="6" width="8.7109375" customWidth="1"/>
    <col min="7" max="7" width="11.140625" customWidth="1"/>
    <col min="8" max="8" width="34.85546875" bestFit="1" customWidth="1"/>
    <col min="9" max="9" width="35.140625" hidden="1" customWidth="1"/>
    <col min="10" max="10" width="35.140625" bestFit="1" customWidth="1"/>
    <col min="11" max="11" width="14.5703125" customWidth="1"/>
    <col min="12" max="12" width="12.7109375" customWidth="1"/>
    <col min="13" max="13" width="12" bestFit="1" customWidth="1"/>
    <col min="14" max="14" width="17.85546875" bestFit="1" customWidth="1"/>
    <col min="15" max="15" width="10.7109375" customWidth="1"/>
    <col min="16" max="16" width="24.42578125" bestFit="1" customWidth="1"/>
    <col min="17" max="17" width="12.7109375" customWidth="1"/>
    <col min="18" max="18" width="2.7109375" customWidth="1"/>
    <col min="22" max="22" width="7" customWidth="1"/>
  </cols>
  <sheetData>
    <row r="1" spans="2:17" ht="12" customHeight="1"/>
    <row r="2" spans="2:17" ht="21" customHeigh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2:17" ht="3" customHeight="1"/>
    <row r="4" spans="2:17" ht="14.25" customHeight="1" thickBot="1">
      <c r="O4">
        <v>5150</v>
      </c>
    </row>
    <row r="5" spans="2:17" ht="27" customHeight="1" thickTop="1" thickBot="1">
      <c r="B5" t="s">
        <v>0</v>
      </c>
      <c r="C5" t="s">
        <v>1</v>
      </c>
      <c r="D5" t="s">
        <v>2</v>
      </c>
      <c r="E5" t="s">
        <v>3</v>
      </c>
      <c r="F5" t="s">
        <v>15</v>
      </c>
      <c r="G5" t="s">
        <v>7</v>
      </c>
      <c r="H5" t="s">
        <v>8</v>
      </c>
      <c r="I5" t="s">
        <v>4</v>
      </c>
      <c r="J5" t="s">
        <v>5</v>
      </c>
      <c r="K5" t="s">
        <v>9</v>
      </c>
      <c r="L5" t="s">
        <v>10</v>
      </c>
      <c r="M5" t="s">
        <v>11</v>
      </c>
      <c r="N5" t="s">
        <v>13</v>
      </c>
      <c r="O5" t="s">
        <v>14</v>
      </c>
      <c r="P5" t="s">
        <v>12</v>
      </c>
      <c r="Q5" t="s">
        <v>6</v>
      </c>
    </row>
    <row r="6" spans="2:17" ht="15" customHeight="1" thickTop="1">
      <c r="B6">
        <v>1</v>
      </c>
      <c r="C6" t="str">
        <f>VLOOKUP(D6,'[1]DATA PLAT'!$B$4:$C$113,2,0)</f>
        <v>MINIBUS LGS TOYOTA KIJANG - LGX</v>
      </c>
      <c r="D6" t="s">
        <v>34</v>
      </c>
      <c r="E6" t="str">
        <f>VLOOKUP(D6,'[1]DATA PLAT'!$B$4:$D$113,3,0)</f>
        <v>TU-26</v>
      </c>
      <c r="F6">
        <f>VLOOKUP(D6,'[1]DATA PLAT'!$B$4:$F$113,5,0)</f>
        <v>2003</v>
      </c>
      <c r="G6">
        <v>212816</v>
      </c>
      <c r="H6" t="str">
        <f>VLOOKUP(D6,'[1]DATA PLAT'!$B$4:$K$113,10,0)</f>
        <v>SIGIT NUGROHO</v>
      </c>
      <c r="I6" t="str">
        <f>VLOOKUP(D6,'[1]DATA PLAT'!$B$4:$M$113,12,0)</f>
        <v>MRC</v>
      </c>
      <c r="J6" t="str">
        <f>VLOOKUP(D6,'[1]DATA PLAT'!$B$4:$M$113,12,0)</f>
        <v>MRC</v>
      </c>
      <c r="K6">
        <v>344</v>
      </c>
      <c r="L6">
        <v>43086</v>
      </c>
      <c r="M6" t="s">
        <v>73</v>
      </c>
      <c r="N6">
        <v>150000</v>
      </c>
      <c r="O6">
        <f t="shared" ref="O6:O50" si="0">N6/$O$4</f>
        <v>29.126213592233011</v>
      </c>
      <c r="P6" t="str">
        <f>VLOOKUP(D6,'[1]DATA PLAT'!$B$4:$U$113,20,0)</f>
        <v>7000003604/10C5060HB</v>
      </c>
    </row>
    <row r="7" spans="2:17" ht="15" customHeight="1">
      <c r="B7">
        <f>B6+1</f>
        <v>2</v>
      </c>
      <c r="C7" t="str">
        <f>VLOOKUP(D7,'[1]DATA PLAT'!$B$4:$C$113,2,0)</f>
        <v>TOYOTA AVANZA (SILVER) 4X2</v>
      </c>
      <c r="D7" t="s">
        <v>39</v>
      </c>
      <c r="E7" t="str">
        <f>VLOOKUP(D7,'[1]DATA PLAT'!$B$4:$D$113,3,0)</f>
        <v>01-9286F</v>
      </c>
      <c r="F7">
        <f>VLOOKUP(D7,'[1]DATA PLAT'!$B$4:$F$113,5,0)</f>
        <v>2008</v>
      </c>
      <c r="G7">
        <v>213517</v>
      </c>
      <c r="H7" t="str">
        <f>VLOOKUP(D7,'[1]DATA PLAT'!$B$4:$K$113,10,0)</f>
        <v xml:space="preserve"> PT.FI</v>
      </c>
      <c r="I7" t="str">
        <f>VLOOKUP(D7,'[1]DATA PLAT'!$B$4:$M$113,12,0)</f>
        <v>FREEPORT</v>
      </c>
      <c r="J7" t="str">
        <f>VLOOKUP(D7,'[1]DATA PLAT'!$B$4:$M$113,12,0)</f>
        <v>FREEPORT</v>
      </c>
      <c r="K7">
        <v>345</v>
      </c>
      <c r="L7">
        <v>43087</v>
      </c>
      <c r="M7" t="s">
        <v>64</v>
      </c>
      <c r="N7">
        <v>250000</v>
      </c>
      <c r="O7">
        <f t="shared" si="0"/>
        <v>48.543689320388353</v>
      </c>
      <c r="P7" t="str">
        <f>VLOOKUP(D7,'[1]DATA PLAT'!$B$4:$U$113,20,0)</f>
        <v>7000003604/10C0299JA</v>
      </c>
    </row>
    <row r="8" spans="2:17" ht="15" customHeight="1">
      <c r="B8">
        <f t="shared" ref="B8:B50" si="1">B7+1</f>
        <v>3</v>
      </c>
      <c r="C8" t="str">
        <f>VLOOKUP(D8,'[1]DATA PLAT'!$B$4:$C$113,2,0)</f>
        <v xml:space="preserve">MINIBUS LGS TOYOTA KIJANG </v>
      </c>
      <c r="D8" t="s">
        <v>37</v>
      </c>
      <c r="E8" t="str">
        <f>VLOOKUP(D8,'[1]DATA PLAT'!$B$4:$D$113,3,0)</f>
        <v>TU-34</v>
      </c>
      <c r="F8">
        <f>VLOOKUP(D8,'[1]DATA PLAT'!$B$4:$F$113,5,0)</f>
        <v>2004</v>
      </c>
      <c r="G8">
        <v>263095</v>
      </c>
      <c r="H8" t="str">
        <f>VLOOKUP(D8,'[1]DATA PLAT'!$B$4:$K$113,10,0)</f>
        <v>FAHMI YULIANTO/SETIYO PURWANTO</v>
      </c>
      <c r="I8" t="str">
        <f>VLOOKUP(D8,'[1]DATA PLAT'!$B$4:$M$113,12,0)</f>
        <v>CRC</v>
      </c>
      <c r="J8" t="str">
        <f>VLOOKUP(D8,'[1]DATA PLAT'!$B$4:$M$113,12,0)</f>
        <v>CRC</v>
      </c>
      <c r="K8">
        <v>347</v>
      </c>
      <c r="L8">
        <v>43087</v>
      </c>
      <c r="M8" t="s">
        <v>68</v>
      </c>
      <c r="N8">
        <v>150000</v>
      </c>
      <c r="O8">
        <f t="shared" si="0"/>
        <v>29.126213592233011</v>
      </c>
      <c r="P8" t="str">
        <f>VLOOKUP(D8,'[1]DATA PLAT'!$B$4:$U$113,20,0)</f>
        <v>7000003604/10C0299KB</v>
      </c>
    </row>
    <row r="9" spans="2:17" ht="15" customHeight="1">
      <c r="B9">
        <f t="shared" si="1"/>
        <v>4</v>
      </c>
      <c r="C9" t="str">
        <f>VLOOKUP(D9,'[1]DATA PLAT'!$B$4:$C$113,2,0)</f>
        <v>ISUZU PANTHER TBR541 (SILVER) 4X2</v>
      </c>
      <c r="D9" t="s">
        <v>16</v>
      </c>
      <c r="E9" t="str">
        <f>VLOOKUP(D9,'[1]DATA PLAT'!$B$4:$D$113,3,0)</f>
        <v>TU-44</v>
      </c>
      <c r="F9">
        <f>VLOOKUP(D9,'[1]DATA PLAT'!$B$4:$F$113,5,0)</f>
        <v>2008</v>
      </c>
      <c r="G9">
        <v>325513</v>
      </c>
      <c r="H9" t="str">
        <f>VLOOKUP(D9,'[1]DATA PLAT'!$B$4:$K$113,10,0)</f>
        <v>SONY MOMOT</v>
      </c>
      <c r="I9" t="str">
        <f>VLOOKUP(D9,'[1]DATA PLAT'!$B$4:$M$113,12,0)</f>
        <v>HC &amp; SS</v>
      </c>
      <c r="J9" t="str">
        <f>VLOOKUP(D9,'[1]DATA PLAT'!$B$4:$M$113,12,0)</f>
        <v>HC &amp; SS</v>
      </c>
      <c r="K9">
        <v>348</v>
      </c>
      <c r="L9">
        <v>43087</v>
      </c>
      <c r="M9" t="s">
        <v>58</v>
      </c>
      <c r="N9">
        <v>150000</v>
      </c>
      <c r="O9">
        <f t="shared" si="0"/>
        <v>29.126213592233011</v>
      </c>
      <c r="P9" t="str">
        <f>VLOOKUP(D9,'[1]DATA PLAT'!$B$4:$U$113,20,0)</f>
        <v>7000003604/10C0299JB</v>
      </c>
    </row>
    <row r="10" spans="2:17" ht="15" customHeight="1">
      <c r="B10">
        <f t="shared" si="1"/>
        <v>5</v>
      </c>
      <c r="C10" t="str">
        <f>VLOOKUP(D10,'[1]DATA PLAT'!$B$4:$C$113,2,0)</f>
        <v xml:space="preserve">ISUZU PANTHER TBR 54F TURBO LS </v>
      </c>
      <c r="D10" t="s">
        <v>71</v>
      </c>
      <c r="E10" t="str">
        <f>VLOOKUP(D10,'[1]DATA PLAT'!$B$4:$D$113,3,0)</f>
        <v>TU-49</v>
      </c>
      <c r="F10">
        <f>VLOOKUP(D10,'[1]DATA PLAT'!$B$4:$F$113,5,0)</f>
        <v>2011</v>
      </c>
      <c r="G10">
        <v>98431</v>
      </c>
      <c r="H10" t="str">
        <f>VLOOKUP(D10,'[1]DATA PLAT'!$B$4:$K$113,10,0)</f>
        <v>ANDREAS NOVIANTO</v>
      </c>
      <c r="I10" t="str">
        <f>VLOOKUP(D10,'[1]DATA PLAT'!$B$4:$M$113,12,0)</f>
        <v>HC &amp; SS</v>
      </c>
      <c r="J10" t="str">
        <f>VLOOKUP(D10,'[1]DATA PLAT'!$B$4:$M$113,12,0)</f>
        <v>HC &amp; SS</v>
      </c>
      <c r="K10">
        <v>349</v>
      </c>
      <c r="L10">
        <v>43088</v>
      </c>
      <c r="M10" t="s">
        <v>73</v>
      </c>
      <c r="N10">
        <v>150000</v>
      </c>
      <c r="O10">
        <f t="shared" si="0"/>
        <v>29.126213592233011</v>
      </c>
      <c r="P10" t="str">
        <f>VLOOKUP(D10,'[1]DATA PLAT'!$B$4:$U$113,20,0)</f>
        <v>7000003604/10C0299JB</v>
      </c>
    </row>
    <row r="11" spans="2:17" ht="15" customHeight="1">
      <c r="B11">
        <f t="shared" si="1"/>
        <v>6</v>
      </c>
      <c r="C11" t="str">
        <f>VLOOKUP(D11,'[1]DATA PLAT'!$B$4:$C$113,2,0)</f>
        <v>ISUZU PANTHER TBR541 (SILVER) 4X2</v>
      </c>
      <c r="D11" t="s">
        <v>44</v>
      </c>
      <c r="E11" t="str">
        <f>VLOOKUP(D11,'[1]DATA PLAT'!$B$4:$D$113,3,0)</f>
        <v>01-9311F</v>
      </c>
      <c r="F11">
        <f>VLOOKUP(D11,'[1]DATA PLAT'!$B$4:$F$113,5,0)</f>
        <v>2008</v>
      </c>
      <c r="G11">
        <v>213314</v>
      </c>
      <c r="H11" t="str">
        <f>VLOOKUP(D11,'[1]DATA PLAT'!$B$4:$K$113,10,0)</f>
        <v>SONY MOMOT</v>
      </c>
      <c r="I11" t="str">
        <f>VLOOKUP(D11,'[1]DATA PLAT'!$B$4:$M$113,12,0)</f>
        <v>HC &amp; SS</v>
      </c>
      <c r="J11" t="str">
        <f>VLOOKUP(D11,'[1]DATA PLAT'!$B$4:$M$113,12,0)</f>
        <v>HC &amp; SS</v>
      </c>
      <c r="K11">
        <v>350</v>
      </c>
      <c r="L11">
        <v>43088</v>
      </c>
      <c r="M11" t="s">
        <v>66</v>
      </c>
      <c r="N11">
        <v>200000</v>
      </c>
      <c r="O11">
        <f t="shared" si="0"/>
        <v>38.834951456310677</v>
      </c>
      <c r="P11" t="str">
        <f>VLOOKUP(D11,'[1]DATA PLAT'!$B$4:$U$113,20,0)</f>
        <v>7000003604/10C0299JA</v>
      </c>
    </row>
    <row r="12" spans="2:17" ht="15" customHeight="1">
      <c r="B12">
        <f t="shared" si="1"/>
        <v>7</v>
      </c>
      <c r="C12" t="str">
        <f>VLOOKUP(D12,'[1]DATA PLAT'!$B$4:$C$113,2,0)</f>
        <v xml:space="preserve">ISUZU PANTHER TBR 54F TURBO LS </v>
      </c>
      <c r="D12" t="s">
        <v>70</v>
      </c>
      <c r="E12" t="str">
        <f>VLOOKUP(D12,'[1]DATA PLAT'!$B$4:$D$113,3,0)</f>
        <v>TU-48</v>
      </c>
      <c r="F12">
        <f>VLOOKUP(D12,'[1]DATA PLAT'!$B$4:$F$113,5,0)</f>
        <v>2011</v>
      </c>
      <c r="G12">
        <v>82022</v>
      </c>
      <c r="H12" t="str">
        <f>VLOOKUP(D12,'[1]DATA PLAT'!$B$4:$K$113,10,0)</f>
        <v>JEFRY HASIBUAN</v>
      </c>
      <c r="I12" t="str">
        <f>VLOOKUP(D12,'[1]DATA PLAT'!$B$4:$M$113,12,0)</f>
        <v>LOBU MANAGEMENT</v>
      </c>
      <c r="J12" t="str">
        <f>VLOOKUP(D12,'[1]DATA PLAT'!$B$4:$M$113,12,0)</f>
        <v>LOBU MANAGEMENT</v>
      </c>
      <c r="K12">
        <v>351</v>
      </c>
      <c r="L12">
        <v>43088</v>
      </c>
      <c r="M12" t="s">
        <v>75</v>
      </c>
      <c r="N12">
        <v>250000</v>
      </c>
      <c r="O12">
        <f t="shared" si="0"/>
        <v>48.543689320388353</v>
      </c>
      <c r="P12" t="str">
        <f>VLOOKUP(D12,'[1]DATA PLAT'!$B$4:$U$113,20,0)</f>
        <v>7000003604/10C0299JA</v>
      </c>
    </row>
    <row r="13" spans="2:17" ht="15" customHeight="1">
      <c r="B13">
        <f t="shared" si="1"/>
        <v>8</v>
      </c>
      <c r="C13" t="str">
        <f>VLOOKUP(D13,'[1]DATA PLAT'!$B$4:$C$113,2,0)</f>
        <v>FORD RANGER DC 4X4 XLT 3.0</v>
      </c>
      <c r="D13" t="s">
        <v>26</v>
      </c>
      <c r="E13" t="str">
        <f>VLOOKUP(D13,'[1]DATA PLAT'!$B$4:$D$113,3,0)</f>
        <v>01-9351</v>
      </c>
      <c r="F13" t="str">
        <f>VLOOKUP(D13,'[1]DATA PLAT'!$B$4:$F$113,5,0)</f>
        <v>2008</v>
      </c>
      <c r="G13">
        <v>211974</v>
      </c>
      <c r="H13" t="str">
        <f>VLOOKUP(D13,'[1]DATA PLAT'!$B$4:$K$113,10,0)</f>
        <v>MICHAEL THOMAS ARMSTRONG</v>
      </c>
      <c r="I13" t="str">
        <f>VLOOKUP(D13,'[1]DATA PLAT'!$B$4:$M$113,12,0)</f>
        <v>MRC</v>
      </c>
      <c r="J13" t="str">
        <f>VLOOKUP(D13,'[1]DATA PLAT'!$B$4:$M$113,12,0)</f>
        <v>MRC</v>
      </c>
      <c r="K13">
        <v>352</v>
      </c>
      <c r="L13">
        <v>43091</v>
      </c>
      <c r="M13" t="s">
        <v>73</v>
      </c>
      <c r="N13">
        <v>300000</v>
      </c>
      <c r="O13">
        <f t="shared" si="0"/>
        <v>58.252427184466022</v>
      </c>
      <c r="P13" t="str">
        <f>VLOOKUP(D13,'[1]DATA PLAT'!$B$4:$U$113,20,0)</f>
        <v>7000003604/10C5060HB</v>
      </c>
    </row>
    <row r="14" spans="2:17" ht="15" customHeight="1">
      <c r="B14">
        <f t="shared" si="1"/>
        <v>9</v>
      </c>
      <c r="C14" t="str">
        <f>VLOOKUP(D14,'[1]DATA PLAT'!$B$4:$C$113,2,0)</f>
        <v>TOYOTA AVANZA (SILVER) 4X2</v>
      </c>
      <c r="D14" t="s">
        <v>42</v>
      </c>
      <c r="E14" t="str">
        <f>VLOOKUP(D14,'[1]DATA PLAT'!$B$4:$D$113,3,0)</f>
        <v>01-9325F</v>
      </c>
      <c r="F14">
        <f>VLOOKUP(D14,'[1]DATA PLAT'!$B$4:$F$113,5,0)</f>
        <v>2008</v>
      </c>
      <c r="G14">
        <v>312400</v>
      </c>
      <c r="H14" t="str">
        <f>VLOOKUP(D14,'[1]DATA PLAT'!$B$4:$K$113,10,0)</f>
        <v>SONY MOMOT</v>
      </c>
      <c r="I14" t="str">
        <f>VLOOKUP(D14,'[1]DATA PLAT'!$B$4:$M$113,12,0)</f>
        <v>HC &amp; SS</v>
      </c>
      <c r="J14" t="str">
        <f>VLOOKUP(D14,'[1]DATA PLAT'!$B$4:$M$113,12,0)</f>
        <v>HC &amp; SS</v>
      </c>
      <c r="K14">
        <v>354</v>
      </c>
      <c r="L14">
        <v>43090</v>
      </c>
      <c r="M14" t="s">
        <v>78</v>
      </c>
      <c r="N14">
        <v>250000</v>
      </c>
      <c r="O14">
        <f t="shared" si="0"/>
        <v>48.543689320388353</v>
      </c>
      <c r="P14" t="str">
        <f>VLOOKUP(D14,'[1]DATA PLAT'!$B$4:$U$113,20,0)</f>
        <v>7000003604/10C0299JA</v>
      </c>
    </row>
    <row r="15" spans="2:17" ht="15" customHeight="1">
      <c r="B15">
        <f t="shared" si="1"/>
        <v>10</v>
      </c>
      <c r="C15" t="e">
        <f>VLOOKUP(D15,'[1]DATA PLAT'!$B$4:$C$113,2,0)</f>
        <v>#N/A</v>
      </c>
      <c r="D15" t="s">
        <v>79</v>
      </c>
      <c r="E15" t="e">
        <f>VLOOKUP(D15,'[1]DATA PLAT'!$B$4:$D$113,3,0)</f>
        <v>#N/A</v>
      </c>
      <c r="F15" t="e">
        <f>VLOOKUP(D15,'[1]DATA PLAT'!$B$4:$F$113,5,0)</f>
        <v>#N/A</v>
      </c>
      <c r="G15">
        <v>2173</v>
      </c>
      <c r="H15" t="e">
        <f>VLOOKUP(D15,'[1]DATA PLAT'!$B$4:$K$113,10,0)</f>
        <v>#N/A</v>
      </c>
      <c r="I15" t="e">
        <f>VLOOKUP(D15,'[1]DATA PLAT'!$B$4:$M$113,12,0)</f>
        <v>#N/A</v>
      </c>
      <c r="J15" t="e">
        <f>VLOOKUP(D15,'[1]DATA PLAT'!$B$4:$M$113,12,0)</f>
        <v>#N/A</v>
      </c>
      <c r="K15">
        <v>356</v>
      </c>
      <c r="L15">
        <v>43091</v>
      </c>
      <c r="M15" t="s">
        <v>73</v>
      </c>
      <c r="N15">
        <v>250000</v>
      </c>
      <c r="O15">
        <f t="shared" si="0"/>
        <v>48.543689320388353</v>
      </c>
      <c r="P15" t="e">
        <f>VLOOKUP(D15,'[1]DATA PLAT'!$B$4:$U$113,20,0)</f>
        <v>#N/A</v>
      </c>
    </row>
    <row r="16" spans="2:17" ht="15" customHeight="1">
      <c r="B16">
        <f t="shared" si="1"/>
        <v>11</v>
      </c>
      <c r="C16" t="str">
        <f>VLOOKUP(D16,'[1]DATA PLAT'!$B$4:$C$113,2,0)</f>
        <v>TOYOTA AVANZA (SILVER) 4X2</v>
      </c>
      <c r="D16" t="s">
        <v>39</v>
      </c>
      <c r="E16" t="str">
        <f>VLOOKUP(D16,'[1]DATA PLAT'!$B$4:$D$113,3,0)</f>
        <v>01-9286F</v>
      </c>
      <c r="F16">
        <f>VLOOKUP(D16,'[1]DATA PLAT'!$B$4:$F$113,5,0)</f>
        <v>2008</v>
      </c>
      <c r="G16">
        <v>198874</v>
      </c>
      <c r="H16" t="str">
        <f>VLOOKUP(D16,'[1]DATA PLAT'!$B$4:$K$113,10,0)</f>
        <v xml:space="preserve"> PT.FI</v>
      </c>
      <c r="I16" t="str">
        <f>VLOOKUP(D16,'[1]DATA PLAT'!$B$4:$M$113,12,0)</f>
        <v>FREEPORT</v>
      </c>
      <c r="J16" t="str">
        <f>VLOOKUP(D16,'[1]DATA PLAT'!$B$4:$M$113,12,0)</f>
        <v>FREEPORT</v>
      </c>
      <c r="K16">
        <v>357</v>
      </c>
      <c r="L16">
        <v>43091</v>
      </c>
      <c r="M16" t="s">
        <v>80</v>
      </c>
      <c r="N16">
        <v>150000</v>
      </c>
      <c r="O16">
        <f t="shared" si="0"/>
        <v>29.126213592233011</v>
      </c>
      <c r="P16" t="str">
        <f>VLOOKUP(D16,'[1]DATA PLAT'!$B$4:$U$113,20,0)</f>
        <v>7000003604/10C0299JA</v>
      </c>
    </row>
    <row r="17" spans="2:16" ht="15" customHeight="1">
      <c r="B17">
        <f t="shared" si="1"/>
        <v>12</v>
      </c>
      <c r="C17" t="str">
        <f>VLOOKUP(D17,'[1]DATA PLAT'!$B$4:$C$113,2,0)</f>
        <v>ISUZU PANTHER TBR541 (SILVER) 4X2</v>
      </c>
      <c r="D17" t="s">
        <v>44</v>
      </c>
      <c r="E17" t="str">
        <f>VLOOKUP(D17,'[1]DATA PLAT'!$B$4:$D$113,3,0)</f>
        <v>01-9311F</v>
      </c>
      <c r="F17">
        <f>VLOOKUP(D17,'[1]DATA PLAT'!$B$4:$F$113,5,0)</f>
        <v>2008</v>
      </c>
      <c r="G17">
        <v>213731</v>
      </c>
      <c r="H17" t="str">
        <f>VLOOKUP(D17,'[1]DATA PLAT'!$B$4:$K$113,10,0)</f>
        <v>SONY MOMOT</v>
      </c>
      <c r="I17" t="str">
        <f>VLOOKUP(D17,'[1]DATA PLAT'!$B$4:$M$113,12,0)</f>
        <v>HC &amp; SS</v>
      </c>
      <c r="J17" t="str">
        <f>VLOOKUP(D17,'[1]DATA PLAT'!$B$4:$M$113,12,0)</f>
        <v>HC &amp; SS</v>
      </c>
      <c r="K17">
        <v>358</v>
      </c>
      <c r="L17">
        <v>43091</v>
      </c>
      <c r="M17" t="s">
        <v>74</v>
      </c>
      <c r="N17">
        <v>200000</v>
      </c>
      <c r="O17">
        <f t="shared" si="0"/>
        <v>38.834951456310677</v>
      </c>
      <c r="P17" t="str">
        <f>VLOOKUP(D17,'[1]DATA PLAT'!$B$4:$U$113,20,0)</f>
        <v>7000003604/10C0299JA</v>
      </c>
    </row>
    <row r="18" spans="2:16" ht="15" customHeight="1">
      <c r="B18">
        <f t="shared" si="1"/>
        <v>13</v>
      </c>
      <c r="C18" t="str">
        <f>VLOOKUP(D18,'[1]DATA PLAT'!$B$4:$C$113,2,0)</f>
        <v xml:space="preserve">MINIBUS LGS TOYOTA KIJANG </v>
      </c>
      <c r="D18" t="s">
        <v>36</v>
      </c>
      <c r="E18" t="str">
        <f>VLOOKUP(D18,'[1]DATA PLAT'!$B$4:$D$113,3,0)</f>
        <v>TU-33</v>
      </c>
      <c r="F18">
        <f>VLOOKUP(D18,'[1]DATA PLAT'!$B$4:$F$113,5,0)</f>
        <v>2004</v>
      </c>
      <c r="G18">
        <v>210986</v>
      </c>
      <c r="H18" t="str">
        <f>VLOOKUP(D18,'[1]DATA PLAT'!$B$4:$K$113,10,0)</f>
        <v>IBNU FAISAL A</v>
      </c>
      <c r="I18" t="str">
        <f>VLOOKUP(D18,'[1]DATA PLAT'!$B$4:$M$113,12,0)</f>
        <v>POD AREA</v>
      </c>
      <c r="J18" t="str">
        <f>VLOOKUP(D18,'[1]DATA PLAT'!$B$4:$M$113,12,0)</f>
        <v>POD AREA</v>
      </c>
      <c r="K18">
        <v>359</v>
      </c>
      <c r="L18">
        <v>43091</v>
      </c>
      <c r="M18" t="s">
        <v>76</v>
      </c>
      <c r="N18">
        <v>250000</v>
      </c>
      <c r="O18">
        <f t="shared" si="0"/>
        <v>48.543689320388353</v>
      </c>
      <c r="P18" t="str">
        <f>VLOOKUP(D18,'[1]DATA PLAT'!$B$4:$U$113,20,0)</f>
        <v>7000003604/10C5030HY</v>
      </c>
    </row>
    <row r="19" spans="2:16" ht="15" customHeight="1">
      <c r="B19">
        <f t="shared" si="1"/>
        <v>14</v>
      </c>
      <c r="C19" t="str">
        <f>VLOOKUP(D19,'[1]DATA PLAT'!$B$4:$C$113,2,0)</f>
        <v>FORD RANGER 4X4 2.5L</v>
      </c>
      <c r="D19" t="s">
        <v>38</v>
      </c>
      <c r="E19" t="str">
        <f>VLOOKUP(D19,'[1]DATA PLAT'!$B$4:$D$113,3,0)</f>
        <v>TU-46</v>
      </c>
      <c r="F19">
        <f>VLOOKUP(D19,'[1]DATA PLAT'!$B$4:$F$113,5,0)</f>
        <v>2011</v>
      </c>
      <c r="G19">
        <v>61528</v>
      </c>
      <c r="H19" t="str">
        <f>VLOOKUP(D19,'[1]DATA PLAT'!$B$4:$K$113,10,0)</f>
        <v>ANTON SUGIYARTO</v>
      </c>
      <c r="I19" t="str">
        <f>VLOOKUP(D19,'[1]DATA PLAT'!$B$4:$M$113,12,0)</f>
        <v>POD LOBU</v>
      </c>
      <c r="J19" t="str">
        <f>VLOOKUP(D19,'[1]DATA PLAT'!$B$4:$M$113,12,0)</f>
        <v>POD LOBU</v>
      </c>
      <c r="K19">
        <v>360</v>
      </c>
      <c r="L19">
        <v>43091</v>
      </c>
      <c r="M19" t="s">
        <v>65</v>
      </c>
      <c r="N19">
        <v>350000</v>
      </c>
      <c r="O19">
        <f t="shared" si="0"/>
        <v>67.961165048543691</v>
      </c>
      <c r="P19" t="str">
        <f>VLOOKUP(D19,'[1]DATA PLAT'!$B$4:$U$113,20,0)</f>
        <v>7000003604/10C5030HY</v>
      </c>
    </row>
    <row r="20" spans="2:16" ht="15" customHeight="1">
      <c r="B20">
        <f t="shared" si="1"/>
        <v>15</v>
      </c>
      <c r="C20" t="str">
        <f>VLOOKUP(D20,'[1]DATA PLAT'!$B$4:$C$113,2,0)</f>
        <v xml:space="preserve">ISUZU PANTHER TBR 54F TURBO LS </v>
      </c>
      <c r="D20" t="s">
        <v>72</v>
      </c>
      <c r="E20" t="str">
        <f>VLOOKUP(D20,'[1]DATA PLAT'!$B$4:$D$113,3,0)</f>
        <v>TU-47</v>
      </c>
      <c r="F20">
        <f>VLOOKUP(D20,'[1]DATA PLAT'!$B$4:$F$113,5,0)</f>
        <v>2011</v>
      </c>
      <c r="G20">
        <v>82374</v>
      </c>
      <c r="H20" t="str">
        <f>VLOOKUP(D20,'[1]DATA PLAT'!$B$4:$K$113,10,0)</f>
        <v>LEVI POMANTOW</v>
      </c>
      <c r="I20" t="str">
        <f>VLOOKUP(D20,'[1]DATA PLAT'!$B$4:$M$113,12,0)</f>
        <v>FINANCE &amp; CONTRACT MANAGEMENT</v>
      </c>
      <c r="J20" t="str">
        <f>VLOOKUP(D20,'[1]DATA PLAT'!$B$4:$M$113,12,0)</f>
        <v>FINANCE &amp; CONTRACT MANAGEMENT</v>
      </c>
      <c r="K20">
        <v>361</v>
      </c>
      <c r="L20">
        <v>43091</v>
      </c>
      <c r="M20" t="s">
        <v>64</v>
      </c>
      <c r="N20">
        <v>200000</v>
      </c>
      <c r="O20">
        <f t="shared" si="0"/>
        <v>38.834951456310677</v>
      </c>
      <c r="P20" t="str">
        <f>VLOOKUP(D20,'[1]DATA PLAT'!$B$4:$U$113,20,0)</f>
        <v>7000003604/10C0299KB</v>
      </c>
    </row>
    <row r="21" spans="2:16" ht="16.5" customHeight="1">
      <c r="B21">
        <f t="shared" si="1"/>
        <v>16</v>
      </c>
      <c r="C21" t="str">
        <f>VLOOKUP(D21,'[1]DATA PLAT'!$B$4:$C$113,2,0)</f>
        <v>MINIBUS LGS TOYOTA KIJANG - LGX</v>
      </c>
      <c r="D21" t="s">
        <v>34</v>
      </c>
      <c r="E21" t="str">
        <f>VLOOKUP(D21,'[1]DATA PLAT'!$B$4:$D$113,3,0)</f>
        <v>TU-26</v>
      </c>
      <c r="F21">
        <f>VLOOKUP(D21,'[1]DATA PLAT'!$B$4:$F$113,5,0)</f>
        <v>2003</v>
      </c>
      <c r="G21">
        <v>214242</v>
      </c>
      <c r="H21" t="str">
        <f>VLOOKUP(D21,'[1]DATA PLAT'!$B$4:$K$113,10,0)</f>
        <v>SIGIT NUGROHO</v>
      </c>
      <c r="I21" t="str">
        <f>VLOOKUP(D21,'[1]DATA PLAT'!$B$4:$M$113,12,0)</f>
        <v>MRC</v>
      </c>
      <c r="J21" t="str">
        <f>VLOOKUP(D21,'[1]DATA PLAT'!$B$4:$M$113,12,0)</f>
        <v>MRC</v>
      </c>
      <c r="K21">
        <v>362</v>
      </c>
      <c r="L21">
        <v>43091</v>
      </c>
      <c r="M21" t="s">
        <v>73</v>
      </c>
      <c r="N21">
        <v>250000</v>
      </c>
      <c r="O21">
        <f t="shared" si="0"/>
        <v>48.543689320388353</v>
      </c>
      <c r="P21" t="str">
        <f>VLOOKUP(D21,'[1]DATA PLAT'!$B$4:$U$113,20,0)</f>
        <v>7000003604/10C5060HB</v>
      </c>
    </row>
    <row r="22" spans="2:16" ht="15" customHeight="1">
      <c r="B22">
        <f t="shared" si="1"/>
        <v>17</v>
      </c>
      <c r="C22" t="str">
        <f>VLOOKUP(D22,'[1]DATA PLAT'!$B$4:$C$113,2,0)</f>
        <v>FORD RANGER DBL CABIN 4X4 XLT 3.0 M/T</v>
      </c>
      <c r="D22" t="s">
        <v>29</v>
      </c>
      <c r="E22" t="str">
        <f>VLOOKUP(D22,'[1]DATA PLAT'!$B$4:$D$113,3,0)</f>
        <v>01-9392</v>
      </c>
      <c r="F22" t="str">
        <f>VLOOKUP(D22,'[1]DATA PLAT'!$B$4:$F$113,5,0)</f>
        <v>2010</v>
      </c>
      <c r="G22">
        <v>135565</v>
      </c>
      <c r="H22" t="str">
        <f>VLOOKUP(D22,'[1]DATA PLAT'!$B$4:$K$113,10,0)</f>
        <v>MICHAEL THOMAS ARMSTRONG</v>
      </c>
      <c r="I22" t="str">
        <f>VLOOKUP(D22,'[1]DATA PLAT'!$B$4:$M$113,12,0)</f>
        <v>MRC</v>
      </c>
      <c r="J22" t="str">
        <f>VLOOKUP(D22,'[1]DATA PLAT'!$B$4:$M$113,12,0)</f>
        <v>MRC</v>
      </c>
      <c r="K22">
        <v>363</v>
      </c>
      <c r="L22">
        <v>43091</v>
      </c>
      <c r="M22" t="s">
        <v>56</v>
      </c>
      <c r="N22">
        <v>250000</v>
      </c>
      <c r="O22">
        <f t="shared" si="0"/>
        <v>48.543689320388353</v>
      </c>
      <c r="P22" t="str">
        <f>VLOOKUP(D22,'[1]DATA PLAT'!$B$4:$U$113,20,0)</f>
        <v>7000003604/10C5060HB</v>
      </c>
    </row>
    <row r="23" spans="2:16" ht="14.25" customHeight="1">
      <c r="B23">
        <f t="shared" si="1"/>
        <v>18</v>
      </c>
      <c r="C23" t="str">
        <f>VLOOKUP(D23,'[1]DATA PLAT'!$B$4:$C$113,2,0)</f>
        <v>ISUZU PANTHER TBR541 (SILVER) 4X2</v>
      </c>
      <c r="D23" t="s">
        <v>16</v>
      </c>
      <c r="E23" t="str">
        <f>VLOOKUP(D23,'[1]DATA PLAT'!$B$4:$D$113,3,0)</f>
        <v>TU-44</v>
      </c>
      <c r="F23">
        <f>VLOOKUP(D23,'[1]DATA PLAT'!$B$4:$F$113,5,0)</f>
        <v>2008</v>
      </c>
      <c r="G23">
        <v>326170</v>
      </c>
      <c r="H23" t="str">
        <f>VLOOKUP(D23,'[1]DATA PLAT'!$B$4:$K$113,10,0)</f>
        <v>SONY MOMOT</v>
      </c>
      <c r="I23" t="str">
        <f>VLOOKUP(D23,'[1]DATA PLAT'!$B$4:$M$113,12,0)</f>
        <v>HC &amp; SS</v>
      </c>
      <c r="J23" t="str">
        <f>VLOOKUP(D23,'[1]DATA PLAT'!$B$4:$M$113,12,0)</f>
        <v>HC &amp; SS</v>
      </c>
      <c r="K23">
        <v>364</v>
      </c>
      <c r="L23">
        <v>43093</v>
      </c>
      <c r="M23" t="s">
        <v>74</v>
      </c>
      <c r="N23">
        <v>300000</v>
      </c>
      <c r="O23">
        <f t="shared" si="0"/>
        <v>58.252427184466022</v>
      </c>
      <c r="P23" t="str">
        <f>VLOOKUP(D23,'[1]DATA PLAT'!$B$4:$U$113,20,0)</f>
        <v>7000003604/10C0299JB</v>
      </c>
    </row>
    <row r="24" spans="2:16" ht="15" customHeight="1">
      <c r="B24">
        <f>B23+1</f>
        <v>19</v>
      </c>
      <c r="C24" t="str">
        <f>VLOOKUP(D24,'[1]DATA PLAT'!$B$4:$C$113,2,0)</f>
        <v>MINIBUS LGS TOYOTA KIJANG - LGX</v>
      </c>
      <c r="D24" t="s">
        <v>34</v>
      </c>
      <c r="E24" t="str">
        <f>VLOOKUP(D24,'[1]DATA PLAT'!$B$4:$D$113,3,0)</f>
        <v>TU-26</v>
      </c>
      <c r="F24">
        <f>VLOOKUP(D24,'[1]DATA PLAT'!$B$4:$F$113,5,0)</f>
        <v>2003</v>
      </c>
      <c r="G24">
        <v>214472</v>
      </c>
      <c r="H24" t="str">
        <f>VLOOKUP(D24,'[1]DATA PLAT'!$B$4:$K$113,10,0)</f>
        <v>SIGIT NUGROHO</v>
      </c>
      <c r="I24" t="str">
        <f>VLOOKUP(D24,'[1]DATA PLAT'!$B$4:$M$113,12,0)</f>
        <v>MRC</v>
      </c>
      <c r="J24" t="str">
        <f>VLOOKUP(D24,'[1]DATA PLAT'!$B$4:$M$113,12,0)</f>
        <v>MRC</v>
      </c>
      <c r="K24">
        <v>365</v>
      </c>
      <c r="L24">
        <v>43093</v>
      </c>
      <c r="M24" t="s">
        <v>50</v>
      </c>
      <c r="N24">
        <v>250000</v>
      </c>
      <c r="O24">
        <f t="shared" si="0"/>
        <v>48.543689320388353</v>
      </c>
      <c r="P24" t="str">
        <f>VLOOKUP(D24,'[1]DATA PLAT'!$B$4:$U$113,20,0)</f>
        <v>7000003604/10C5060HB</v>
      </c>
    </row>
    <row r="25" spans="2:16" ht="15" customHeight="1">
      <c r="B25">
        <f t="shared" si="1"/>
        <v>20</v>
      </c>
      <c r="C25" t="str">
        <f>VLOOKUP(D25,'[1]DATA PLAT'!$B$4:$C$113,2,0)</f>
        <v>ISUZU PANTHER TBR541 (SILVER) 4X2</v>
      </c>
      <c r="D25" t="s">
        <v>44</v>
      </c>
      <c r="E25" t="str">
        <f>VLOOKUP(D25,'[1]DATA PLAT'!$B$4:$D$113,3,0)</f>
        <v>01-9311F</v>
      </c>
      <c r="F25">
        <f>VLOOKUP(D25,'[1]DATA PLAT'!$B$4:$F$113,5,0)</f>
        <v>2008</v>
      </c>
      <c r="G25">
        <v>213862</v>
      </c>
      <c r="H25" t="str">
        <f>VLOOKUP(D25,'[1]DATA PLAT'!$B$4:$K$113,10,0)</f>
        <v>SONY MOMOT</v>
      </c>
      <c r="I25" t="str">
        <f>VLOOKUP(D25,'[1]DATA PLAT'!$B$4:$M$113,12,0)</f>
        <v>HC &amp; SS</v>
      </c>
      <c r="J25" t="str">
        <f>VLOOKUP(D25,'[1]DATA PLAT'!$B$4:$M$113,12,0)</f>
        <v>HC &amp; SS</v>
      </c>
      <c r="K25">
        <v>366</v>
      </c>
      <c r="L25">
        <v>43094</v>
      </c>
      <c r="M25" t="s">
        <v>74</v>
      </c>
      <c r="N25">
        <v>150000</v>
      </c>
      <c r="O25">
        <f t="shared" si="0"/>
        <v>29.126213592233011</v>
      </c>
      <c r="P25" t="str">
        <f>VLOOKUP(D25,'[1]DATA PLAT'!$B$4:$U$113,20,0)</f>
        <v>7000003604/10C0299JA</v>
      </c>
    </row>
    <row r="26" spans="2:16" ht="15" customHeight="1">
      <c r="B26">
        <f t="shared" si="1"/>
        <v>21</v>
      </c>
      <c r="C26" t="str">
        <f>VLOOKUP(D26,'[1]DATA PLAT'!$B$4:$C$113,2,0)</f>
        <v>TOYOTA FORTUNER</v>
      </c>
      <c r="D26" t="s">
        <v>32</v>
      </c>
      <c r="E26" t="str">
        <f>VLOOKUP(D26,'[1]DATA PLAT'!$B$4:$D$113,3,0)</f>
        <v>TU-51</v>
      </c>
      <c r="F26">
        <f>VLOOKUP(D26,'[1]DATA PLAT'!$B$4:$F$113,5,0)</f>
        <v>2010</v>
      </c>
      <c r="G26">
        <v>48257</v>
      </c>
      <c r="H26" t="str">
        <f>VLOOKUP(D26,'[1]DATA PLAT'!$B$4:$K$113,10,0)</f>
        <v>JEFRY HASIBUAN</v>
      </c>
      <c r="I26" t="str">
        <f>VLOOKUP(D26,'[1]DATA PLAT'!$B$4:$M$113,12,0)</f>
        <v>LOBU MANAGEMENT</v>
      </c>
      <c r="J26" t="str">
        <f>VLOOKUP(D26,'[1]DATA PLAT'!$B$4:$M$113,12,0)</f>
        <v>LOBU MANAGEMENT</v>
      </c>
      <c r="K26">
        <v>367</v>
      </c>
      <c r="L26">
        <v>43095</v>
      </c>
      <c r="M26" t="s">
        <v>74</v>
      </c>
      <c r="N26">
        <v>250000</v>
      </c>
      <c r="O26">
        <f t="shared" si="0"/>
        <v>48.543689320388353</v>
      </c>
      <c r="P26" t="str">
        <f>VLOOKUP(D26,'[1]DATA PLAT'!$B$4:$U$113,20,0)</f>
        <v>7000003604/10C0299JA</v>
      </c>
    </row>
    <row r="27" spans="2:16" ht="15" customHeight="1">
      <c r="B27">
        <f t="shared" si="1"/>
        <v>22</v>
      </c>
      <c r="C27" t="str">
        <f>VLOOKUP(D27,'[1]DATA PLAT'!$B$4:$C$113,2,0)</f>
        <v xml:space="preserve">ISUZU PANTHER TBR 54F TURBO LS </v>
      </c>
      <c r="D27" t="s">
        <v>71</v>
      </c>
      <c r="E27" t="str">
        <f>VLOOKUP(D27,'[1]DATA PLAT'!$B$4:$D$113,3,0)</f>
        <v>TU-49</v>
      </c>
      <c r="F27">
        <f>VLOOKUP(D27,'[1]DATA PLAT'!$B$4:$F$113,5,0)</f>
        <v>2011</v>
      </c>
      <c r="G27">
        <v>98742</v>
      </c>
      <c r="H27" t="str">
        <f>VLOOKUP(D27,'[1]DATA PLAT'!$B$4:$K$113,10,0)</f>
        <v>ANDREAS NOVIANTO</v>
      </c>
      <c r="I27" t="str">
        <f>VLOOKUP(D27,'[1]DATA PLAT'!$B$4:$M$113,12,0)</f>
        <v>HC &amp; SS</v>
      </c>
      <c r="J27" t="str">
        <f>VLOOKUP(D27,'[1]DATA PLAT'!$B$4:$M$113,12,0)</f>
        <v>HC &amp; SS</v>
      </c>
      <c r="K27">
        <v>368</v>
      </c>
      <c r="L27">
        <v>43095</v>
      </c>
      <c r="M27" t="s">
        <v>50</v>
      </c>
      <c r="N27">
        <v>200000</v>
      </c>
      <c r="O27">
        <f t="shared" si="0"/>
        <v>38.834951456310677</v>
      </c>
      <c r="P27" t="str">
        <f>VLOOKUP(D27,'[1]DATA PLAT'!$B$4:$U$113,20,0)</f>
        <v>7000003604/10C0299JB</v>
      </c>
    </row>
    <row r="28" spans="2:16" ht="15" customHeight="1">
      <c r="B28">
        <f t="shared" si="1"/>
        <v>23</v>
      </c>
      <c r="C28" t="str">
        <f>VLOOKUP(D28,'[1]DATA PLAT'!$B$4:$C$113,2,0)</f>
        <v>TOYOTA FORTUNER</v>
      </c>
      <c r="D28" t="s">
        <v>33</v>
      </c>
      <c r="E28" t="str">
        <f>VLOOKUP(D28,'[1]DATA PLAT'!$B$4:$D$113,3,0)</f>
        <v>TU-52</v>
      </c>
      <c r="F28">
        <f>VLOOKUP(D28,'[1]DATA PLAT'!$B$4:$F$113,5,0)</f>
        <v>2010</v>
      </c>
      <c r="G28">
        <v>69323</v>
      </c>
      <c r="H28" t="str">
        <f>VLOOKUP(D28,'[1]DATA PLAT'!$B$4:$K$113,10,0)</f>
        <v>MARK LASITER</v>
      </c>
      <c r="I28" t="str">
        <f>VLOOKUP(D28,'[1]DATA PLAT'!$B$4:$M$113,12,0)</f>
        <v>MANAGEMENT</v>
      </c>
      <c r="J28" t="str">
        <f>VLOOKUP(D28,'[1]DATA PLAT'!$B$4:$M$113,12,0)</f>
        <v>MANAGEMENT</v>
      </c>
      <c r="K28">
        <v>369</v>
      </c>
      <c r="L28">
        <v>43096</v>
      </c>
      <c r="M28" t="s">
        <v>64</v>
      </c>
      <c r="N28">
        <v>250000</v>
      </c>
      <c r="O28">
        <f t="shared" si="0"/>
        <v>48.543689320388353</v>
      </c>
      <c r="P28" t="str">
        <f>VLOOKUP(D28,'[1]DATA PLAT'!$B$4:$U$113,20,0)</f>
        <v>7000003604/10C0299JA</v>
      </c>
    </row>
    <row r="29" spans="2:16" ht="15" customHeight="1">
      <c r="B29">
        <f t="shared" si="1"/>
        <v>24</v>
      </c>
      <c r="C29" t="str">
        <f>VLOOKUP(D29,'[1]DATA PLAT'!$B$4:$C$113,2,0)</f>
        <v>ISUZU PANTHER TBR541 (SILVER) 4X2</v>
      </c>
      <c r="D29" t="s">
        <v>16</v>
      </c>
      <c r="E29" t="str">
        <f>VLOOKUP(D29,'[1]DATA PLAT'!$B$4:$D$113,3,0)</f>
        <v>TU-44</v>
      </c>
      <c r="F29">
        <f>VLOOKUP(D29,'[1]DATA PLAT'!$B$4:$F$113,5,0)</f>
        <v>2008</v>
      </c>
      <c r="G29">
        <v>325672</v>
      </c>
      <c r="H29" t="str">
        <f>VLOOKUP(D29,'[1]DATA PLAT'!$B$4:$K$113,10,0)</f>
        <v>SONY MOMOT</v>
      </c>
      <c r="I29" t="str">
        <f>VLOOKUP(D29,'[1]DATA PLAT'!$B$4:$M$113,12,0)</f>
        <v>HC &amp; SS</v>
      </c>
      <c r="J29" t="str">
        <f>VLOOKUP(D29,'[1]DATA PLAT'!$B$4:$M$113,12,0)</f>
        <v>HC &amp; SS</v>
      </c>
      <c r="K29">
        <v>370</v>
      </c>
      <c r="L29">
        <v>43096</v>
      </c>
      <c r="M29" t="s">
        <v>50</v>
      </c>
      <c r="N29">
        <v>300000</v>
      </c>
      <c r="O29">
        <f t="shared" si="0"/>
        <v>58.252427184466022</v>
      </c>
      <c r="P29" t="str">
        <f>VLOOKUP(D29,'[1]DATA PLAT'!$B$4:$U$113,20,0)</f>
        <v>7000003604/10C0299JB</v>
      </c>
    </row>
    <row r="30" spans="2:16" ht="15" customHeight="1">
      <c r="B30">
        <f t="shared" si="1"/>
        <v>25</v>
      </c>
      <c r="C30" t="str">
        <f>VLOOKUP(D30,'[1]DATA PLAT'!$B$4:$C$113,2,0)</f>
        <v>TOYOTA AVANZA (SILVER) 4X2</v>
      </c>
      <c r="D30" t="s">
        <v>39</v>
      </c>
      <c r="E30" t="str">
        <f>VLOOKUP(D30,'[1]DATA PLAT'!$B$4:$D$113,3,0)</f>
        <v>01-9286F</v>
      </c>
      <c r="F30">
        <f>VLOOKUP(D30,'[1]DATA PLAT'!$B$4:$F$113,5,0)</f>
        <v>2008</v>
      </c>
      <c r="G30">
        <v>199258</v>
      </c>
      <c r="H30" t="str">
        <f>VLOOKUP(D30,'[1]DATA PLAT'!$B$4:$K$113,10,0)</f>
        <v xml:space="preserve"> PT.FI</v>
      </c>
      <c r="I30" t="str">
        <f>VLOOKUP(D30,'[1]DATA PLAT'!$B$4:$M$113,12,0)</f>
        <v>FREEPORT</v>
      </c>
      <c r="J30" t="str">
        <f>VLOOKUP(D30,'[1]DATA PLAT'!$B$4:$M$113,12,0)</f>
        <v>FREEPORT</v>
      </c>
      <c r="K30">
        <v>371</v>
      </c>
      <c r="L30">
        <v>43096</v>
      </c>
      <c r="M30" t="s">
        <v>67</v>
      </c>
      <c r="N30">
        <v>300000</v>
      </c>
      <c r="O30">
        <f t="shared" si="0"/>
        <v>58.252427184466022</v>
      </c>
      <c r="P30" t="str">
        <f>VLOOKUP(D30,'[1]DATA PLAT'!$B$4:$U$113,20,0)</f>
        <v>7000003604/10C0299JA</v>
      </c>
    </row>
    <row r="31" spans="2:16" ht="15" customHeight="1">
      <c r="B31">
        <f t="shared" si="1"/>
        <v>26</v>
      </c>
      <c r="C31" t="str">
        <f>VLOOKUP(D31,'[1]DATA PLAT'!$B$4:$C$113,2,0)</f>
        <v>TOYOTA AVANZA (SILVER) 4X2</v>
      </c>
      <c r="D31" t="s">
        <v>40</v>
      </c>
      <c r="E31" t="str">
        <f>VLOOKUP(D31,'[1]DATA PLAT'!$B$4:$D$113,3,0)</f>
        <v>01-9319F</v>
      </c>
      <c r="F31">
        <f>VLOOKUP(D31,'[1]DATA PLAT'!$B$4:$F$113,5,0)</f>
        <v>2008</v>
      </c>
      <c r="G31">
        <v>139993</v>
      </c>
      <c r="H31" t="str">
        <f>VLOOKUP(D31,'[1]DATA PLAT'!$B$4:$K$113,10,0)</f>
        <v>SONY MOMOT</v>
      </c>
      <c r="I31" t="str">
        <f>VLOOKUP(D31,'[1]DATA PLAT'!$B$4:$M$113,12,0)</f>
        <v>HC &amp; SS</v>
      </c>
      <c r="J31" t="str">
        <f>VLOOKUP(D31,'[1]DATA PLAT'!$B$4:$M$113,12,0)</f>
        <v>HC &amp; SS</v>
      </c>
      <c r="K31">
        <v>372</v>
      </c>
      <c r="L31">
        <v>43096</v>
      </c>
      <c r="M31" t="s">
        <v>49</v>
      </c>
      <c r="N31">
        <v>200000</v>
      </c>
      <c r="O31">
        <f t="shared" si="0"/>
        <v>38.834951456310677</v>
      </c>
      <c r="P31" t="str">
        <f>VLOOKUP(D31,'[1]DATA PLAT'!$B$4:$U$113,20,0)</f>
        <v>7000003604/10C0299JA</v>
      </c>
    </row>
    <row r="32" spans="2:16" ht="15" customHeight="1">
      <c r="B32">
        <f t="shared" si="1"/>
        <v>27</v>
      </c>
      <c r="C32" t="str">
        <f>VLOOKUP(D32,'[1]DATA PLAT'!$B$4:$C$113,2,0)</f>
        <v>TOYOTA AVANZA (SILVER) 4X2</v>
      </c>
      <c r="D32" t="s">
        <v>42</v>
      </c>
      <c r="E32" t="str">
        <f>VLOOKUP(D32,'[1]DATA PLAT'!$B$4:$D$113,3,0)</f>
        <v>01-9325F</v>
      </c>
      <c r="F32">
        <f>VLOOKUP(D32,'[1]DATA PLAT'!$B$4:$F$113,5,0)</f>
        <v>2008</v>
      </c>
      <c r="G32">
        <v>312578</v>
      </c>
      <c r="H32" t="str">
        <f>VLOOKUP(D32,'[1]DATA PLAT'!$B$4:$K$113,10,0)</f>
        <v>SONY MOMOT</v>
      </c>
      <c r="I32" t="str">
        <f>VLOOKUP(D32,'[1]DATA PLAT'!$B$4:$M$113,12,0)</f>
        <v>HC &amp; SS</v>
      </c>
      <c r="J32" t="str">
        <f>VLOOKUP(D32,'[1]DATA PLAT'!$B$4:$M$113,12,0)</f>
        <v>HC &amp; SS</v>
      </c>
      <c r="K32">
        <v>373</v>
      </c>
      <c r="L32">
        <v>43097</v>
      </c>
      <c r="M32" t="s">
        <v>64</v>
      </c>
      <c r="N32">
        <v>200000</v>
      </c>
      <c r="O32">
        <f t="shared" si="0"/>
        <v>38.834951456310677</v>
      </c>
      <c r="P32" t="str">
        <f>VLOOKUP(D32,'[1]DATA PLAT'!$B$4:$U$113,20,0)</f>
        <v>7000003604/10C0299JA</v>
      </c>
    </row>
    <row r="33" spans="2:16" ht="15" customHeight="1">
      <c r="B33">
        <f t="shared" si="1"/>
        <v>28</v>
      </c>
      <c r="C33" t="str">
        <f>VLOOKUP(D33,'[1]DATA PLAT'!$B$4:$C$113,2,0)</f>
        <v xml:space="preserve">FORD RANGER DC 4X2  XLT 2.5             </v>
      </c>
      <c r="D33" t="s">
        <v>46</v>
      </c>
      <c r="E33" t="str">
        <f>VLOOKUP(D33,'[1]DATA PLAT'!$B$4:$D$113,3,0)</f>
        <v>01-9332F</v>
      </c>
      <c r="F33">
        <f>VLOOKUP(D33,'[1]DATA PLAT'!$B$4:$F$113,5,0)</f>
        <v>2008</v>
      </c>
      <c r="G33">
        <v>269394</v>
      </c>
      <c r="H33" t="str">
        <f>VLOOKUP(D33,'[1]DATA PLAT'!$B$4:$K$113,10,0)</f>
        <v>ANTON SUGIYARTO</v>
      </c>
      <c r="I33" t="str">
        <f>VLOOKUP(D33,'[1]DATA PLAT'!$B$4:$M$113,12,0)</f>
        <v>POD LOBU</v>
      </c>
      <c r="J33" t="str">
        <f>VLOOKUP(D33,'[1]DATA PLAT'!$B$4:$M$113,12,0)</f>
        <v>POD LOBU</v>
      </c>
      <c r="K33">
        <v>374</v>
      </c>
      <c r="L33">
        <v>43097</v>
      </c>
      <c r="M33" t="s">
        <v>77</v>
      </c>
      <c r="N33">
        <v>250000</v>
      </c>
      <c r="O33">
        <f t="shared" si="0"/>
        <v>48.543689320388353</v>
      </c>
      <c r="P33" t="str">
        <f>VLOOKUP(D33,'[1]DATA PLAT'!$B$4:$U$113,20,0)</f>
        <v>7000003604/10C5030HY</v>
      </c>
    </row>
    <row r="34" spans="2:16" ht="15" customHeight="1">
      <c r="B34">
        <f t="shared" si="1"/>
        <v>29</v>
      </c>
      <c r="C34" t="str">
        <f>VLOOKUP(D34,'[1]DATA PLAT'!$B$4:$C$113,2,0)</f>
        <v>ISUZU PANTHER TBR541 (SILVER) 4X2</v>
      </c>
      <c r="D34" t="s">
        <v>16</v>
      </c>
      <c r="E34" t="str">
        <f>VLOOKUP(D34,'[1]DATA PLAT'!$B$4:$D$113,3,0)</f>
        <v>TU-44</v>
      </c>
      <c r="F34">
        <f>VLOOKUP(D34,'[1]DATA PLAT'!$B$4:$F$113,5,0)</f>
        <v>2008</v>
      </c>
      <c r="G34">
        <v>326796</v>
      </c>
      <c r="H34" t="str">
        <f>VLOOKUP(D34,'[1]DATA PLAT'!$B$4:$K$113,10,0)</f>
        <v>SONY MOMOT</v>
      </c>
      <c r="I34" t="str">
        <f>VLOOKUP(D34,'[1]DATA PLAT'!$B$4:$M$113,12,0)</f>
        <v>HC &amp; SS</v>
      </c>
      <c r="J34" t="str">
        <f>VLOOKUP(D34,'[1]DATA PLAT'!$B$4:$M$113,12,0)</f>
        <v>HC &amp; SS</v>
      </c>
      <c r="K34">
        <v>375</v>
      </c>
      <c r="L34">
        <v>43097</v>
      </c>
      <c r="M34" t="s">
        <v>58</v>
      </c>
      <c r="N34">
        <v>150000</v>
      </c>
      <c r="O34">
        <f t="shared" si="0"/>
        <v>29.126213592233011</v>
      </c>
      <c r="P34" t="str">
        <f>VLOOKUP(D34,'[1]DATA PLAT'!$B$4:$U$113,20,0)</f>
        <v>7000003604/10C0299JB</v>
      </c>
    </row>
    <row r="35" spans="2:16" ht="15" customHeight="1">
      <c r="B35">
        <f t="shared" si="1"/>
        <v>30</v>
      </c>
      <c r="C35" t="str">
        <f>VLOOKUP(D35,'[1]DATA PLAT'!$B$4:$C$113,2,0)</f>
        <v xml:space="preserve">MINIBUS LGS TOYOTA KIJANG </v>
      </c>
      <c r="D35" t="s">
        <v>36</v>
      </c>
      <c r="E35" t="str">
        <f>VLOOKUP(D35,'[1]DATA PLAT'!$B$4:$D$113,3,0)</f>
        <v>TU-33</v>
      </c>
      <c r="F35">
        <f>VLOOKUP(D35,'[1]DATA PLAT'!$B$4:$F$113,5,0)</f>
        <v>2004</v>
      </c>
      <c r="G35">
        <v>211311</v>
      </c>
      <c r="H35" t="str">
        <f>VLOOKUP(D35,'[1]DATA PLAT'!$B$4:$K$113,10,0)</f>
        <v>IBNU FAISAL A</v>
      </c>
      <c r="I35" t="str">
        <f>VLOOKUP(D35,'[1]DATA PLAT'!$B$4:$M$113,12,0)</f>
        <v>POD AREA</v>
      </c>
      <c r="J35" t="str">
        <f>VLOOKUP(D35,'[1]DATA PLAT'!$B$4:$M$113,12,0)</f>
        <v>POD AREA</v>
      </c>
      <c r="K35">
        <v>376</v>
      </c>
      <c r="L35">
        <v>43097</v>
      </c>
      <c r="M35" t="s">
        <v>58</v>
      </c>
      <c r="N35">
        <v>300000</v>
      </c>
      <c r="O35">
        <f t="shared" si="0"/>
        <v>58.252427184466022</v>
      </c>
      <c r="P35" t="str">
        <f>VLOOKUP(D35,'[1]DATA PLAT'!$B$4:$U$113,20,0)</f>
        <v>7000003604/10C5030HY</v>
      </c>
    </row>
    <row r="36" spans="2:16" ht="15" customHeight="1">
      <c r="B36">
        <f t="shared" si="1"/>
        <v>31</v>
      </c>
      <c r="C36" t="str">
        <f>VLOOKUP(D36,'[1]DATA PLAT'!$B$4:$C$113,2,0)</f>
        <v>MINIBUS LGS TOYOTA KIJANG - LGX</v>
      </c>
      <c r="D36" t="s">
        <v>34</v>
      </c>
      <c r="E36" t="str">
        <f>VLOOKUP(D36,'[1]DATA PLAT'!$B$4:$D$113,3,0)</f>
        <v>TU-26</v>
      </c>
      <c r="F36">
        <f>VLOOKUP(D36,'[1]DATA PLAT'!$B$4:$F$113,5,0)</f>
        <v>2003</v>
      </c>
      <c r="G36">
        <v>214817</v>
      </c>
      <c r="H36" t="str">
        <f>VLOOKUP(D36,'[1]DATA PLAT'!$B$4:$K$113,10,0)</f>
        <v>SIGIT NUGROHO</v>
      </c>
      <c r="I36" t="str">
        <f>VLOOKUP(D36,'[1]DATA PLAT'!$B$4:$M$113,12,0)</f>
        <v>MRC</v>
      </c>
      <c r="J36" t="str">
        <f>VLOOKUP(D36,'[1]DATA PLAT'!$B$4:$M$113,12,0)</f>
        <v>MRC</v>
      </c>
      <c r="K36">
        <v>377</v>
      </c>
      <c r="L36">
        <v>43097</v>
      </c>
      <c r="M36" t="s">
        <v>74</v>
      </c>
      <c r="N36">
        <v>200000</v>
      </c>
      <c r="O36">
        <f t="shared" si="0"/>
        <v>38.834951456310677</v>
      </c>
      <c r="P36" t="str">
        <f>VLOOKUP(D36,'[1]DATA PLAT'!$B$4:$U$113,20,0)</f>
        <v>7000003604/10C5060HB</v>
      </c>
    </row>
    <row r="37" spans="2:16" ht="15" customHeight="1">
      <c r="B37">
        <f t="shared" si="1"/>
        <v>32</v>
      </c>
      <c r="C37" t="str">
        <f>VLOOKUP(D37,'[1]DATA PLAT'!$B$4:$C$113,2,0)</f>
        <v>FORD RANGER DBL CABIN 4X4 XLT 3.0 M/T</v>
      </c>
      <c r="D37" t="s">
        <v>29</v>
      </c>
      <c r="E37" t="str">
        <f>VLOOKUP(D37,'[1]DATA PLAT'!$B$4:$D$113,3,0)</f>
        <v>01-9392</v>
      </c>
      <c r="F37" t="str">
        <f>VLOOKUP(D37,'[1]DATA PLAT'!$B$4:$F$113,5,0)</f>
        <v>2010</v>
      </c>
      <c r="G37">
        <v>135846</v>
      </c>
      <c r="H37" t="str">
        <f>VLOOKUP(D37,'[1]DATA PLAT'!$B$4:$K$113,10,0)</f>
        <v>MICHAEL THOMAS ARMSTRONG</v>
      </c>
      <c r="I37" t="str">
        <f>VLOOKUP(D37,'[1]DATA PLAT'!$B$4:$M$113,12,0)</f>
        <v>MRC</v>
      </c>
      <c r="J37" t="str">
        <f>VLOOKUP(D37,'[1]DATA PLAT'!$B$4:$M$113,12,0)</f>
        <v>MRC</v>
      </c>
      <c r="K37">
        <v>378</v>
      </c>
      <c r="L37">
        <v>43097</v>
      </c>
      <c r="M37" t="s">
        <v>56</v>
      </c>
      <c r="N37">
        <v>300000</v>
      </c>
      <c r="O37">
        <f t="shared" si="0"/>
        <v>58.252427184466022</v>
      </c>
      <c r="P37" t="str">
        <f>VLOOKUP(D37,'[1]DATA PLAT'!$B$4:$U$113,20,0)</f>
        <v>7000003604/10C5060HB</v>
      </c>
    </row>
    <row r="38" spans="2:16" ht="15" customHeight="1">
      <c r="B38">
        <f t="shared" si="1"/>
        <v>33</v>
      </c>
      <c r="C38" t="e">
        <f>VLOOKUP(D38,'[1]DATA PLAT'!$B$4:$C$113,2,0)</f>
        <v>#N/A</v>
      </c>
      <c r="D38" t="s">
        <v>79</v>
      </c>
      <c r="E38" t="e">
        <f>VLOOKUP(D38,'[1]DATA PLAT'!$B$4:$D$113,3,0)</f>
        <v>#N/A</v>
      </c>
      <c r="F38" t="e">
        <f>VLOOKUP(D38,'[1]DATA PLAT'!$B$4:$F$113,5,0)</f>
        <v>#N/A</v>
      </c>
      <c r="G38">
        <v>2405</v>
      </c>
      <c r="H38" t="e">
        <f>VLOOKUP(D38,'[1]DATA PLAT'!$B$4:$K$113,10,0)</f>
        <v>#N/A</v>
      </c>
      <c r="I38" t="e">
        <f>VLOOKUP(D38,'[1]DATA PLAT'!$B$4:$M$113,12,0)</f>
        <v>#N/A</v>
      </c>
      <c r="J38" t="e">
        <f>VLOOKUP(D38,'[1]DATA PLAT'!$B$4:$M$113,12,0)</f>
        <v>#N/A</v>
      </c>
      <c r="K38">
        <v>379</v>
      </c>
      <c r="L38">
        <v>43098</v>
      </c>
      <c r="M38" t="s">
        <v>58</v>
      </c>
      <c r="N38">
        <v>250000</v>
      </c>
      <c r="O38">
        <f t="shared" si="0"/>
        <v>48.543689320388353</v>
      </c>
      <c r="P38" t="e">
        <f>VLOOKUP(D38,'[1]DATA PLAT'!$B$4:$U$113,20,0)</f>
        <v>#N/A</v>
      </c>
    </row>
    <row r="39" spans="2:16" ht="15" customHeight="1">
      <c r="B39">
        <f t="shared" si="1"/>
        <v>34</v>
      </c>
      <c r="C39" t="str">
        <f>VLOOKUP(D39,'[1]DATA PLAT'!$B$4:$C$113,2,0)</f>
        <v xml:space="preserve">ISUZU PANTHER TBR 54F TURBO LS </v>
      </c>
      <c r="D39" t="s">
        <v>69</v>
      </c>
      <c r="E39" t="str">
        <f>VLOOKUP(D39,'[1]DATA PLAT'!$B$4:$D$113,3,0)</f>
        <v>TU-50</v>
      </c>
      <c r="F39">
        <f>VLOOKUP(D39,'[1]DATA PLAT'!$B$4:$F$113,5,0)</f>
        <v>2011</v>
      </c>
      <c r="G39">
        <v>106784</v>
      </c>
      <c r="H39" t="str">
        <f>VLOOKUP(D39,'[1]DATA PLAT'!$B$4:$K$113,10,0)</f>
        <v>SONY MOMOT</v>
      </c>
      <c r="I39" t="str">
        <f>VLOOKUP(D39,'[1]DATA PLAT'!$B$4:$M$113,12,0)</f>
        <v>HC &amp; SS</v>
      </c>
      <c r="J39" t="str">
        <f>VLOOKUP(D39,'[1]DATA PLAT'!$B$4:$M$113,12,0)</f>
        <v>HC &amp; SS</v>
      </c>
      <c r="K39">
        <v>380</v>
      </c>
      <c r="L39">
        <v>43098</v>
      </c>
      <c r="M39" t="s">
        <v>64</v>
      </c>
      <c r="N39">
        <v>200000</v>
      </c>
      <c r="O39">
        <f t="shared" si="0"/>
        <v>38.834951456310677</v>
      </c>
      <c r="P39" t="str">
        <f>VLOOKUP(D39,'[1]DATA PLAT'!$B$4:$U$113,20,0)</f>
        <v>7000003604/10C0299JC</v>
      </c>
    </row>
    <row r="40" spans="2:16" ht="15" customHeight="1">
      <c r="B40">
        <f t="shared" si="1"/>
        <v>35</v>
      </c>
      <c r="C40" t="str">
        <f>VLOOKUP(D40,'[1]DATA PLAT'!$B$4:$C$113,2,0)</f>
        <v>ISUZU PANTHER TBR541 (SILVER) 4X2</v>
      </c>
      <c r="D40" t="s">
        <v>44</v>
      </c>
      <c r="E40" t="str">
        <f>VLOOKUP(D40,'[1]DATA PLAT'!$B$4:$D$113,3,0)</f>
        <v>01-9311F</v>
      </c>
      <c r="F40">
        <f>VLOOKUP(D40,'[1]DATA PLAT'!$B$4:$F$113,5,0)</f>
        <v>2008</v>
      </c>
      <c r="G40">
        <v>214107</v>
      </c>
      <c r="H40" t="str">
        <f>VLOOKUP(D40,'[1]DATA PLAT'!$B$4:$K$113,10,0)</f>
        <v>SONY MOMOT</v>
      </c>
      <c r="I40" t="str">
        <f>VLOOKUP(D40,'[1]DATA PLAT'!$B$4:$M$113,12,0)</f>
        <v>HC &amp; SS</v>
      </c>
      <c r="J40" t="str">
        <f>VLOOKUP(D40,'[1]DATA PLAT'!$B$4:$M$113,12,0)</f>
        <v>HC &amp; SS</v>
      </c>
      <c r="K40">
        <v>381</v>
      </c>
      <c r="L40">
        <v>43098</v>
      </c>
      <c r="M40" t="s">
        <v>74</v>
      </c>
      <c r="N40">
        <v>200000</v>
      </c>
      <c r="O40">
        <f t="shared" si="0"/>
        <v>38.834951456310677</v>
      </c>
      <c r="P40" t="str">
        <f>VLOOKUP(D40,'[1]DATA PLAT'!$B$4:$U$113,20,0)</f>
        <v>7000003604/10C0299JA</v>
      </c>
    </row>
    <row r="41" spans="2:16" ht="15" customHeight="1">
      <c r="B41">
        <f t="shared" si="1"/>
        <v>36</v>
      </c>
      <c r="C41" t="str">
        <f>VLOOKUP(D41,'[1]DATA PLAT'!$B$4:$C$113,2,0)</f>
        <v xml:space="preserve">ISUZU PANTHER TBR 54F TURBO LS </v>
      </c>
      <c r="D41" t="s">
        <v>72</v>
      </c>
      <c r="E41" t="str">
        <f>VLOOKUP(D41,'[1]DATA PLAT'!$B$4:$D$113,3,0)</f>
        <v>TU-47</v>
      </c>
      <c r="F41">
        <f>VLOOKUP(D41,'[1]DATA PLAT'!$B$4:$F$113,5,0)</f>
        <v>2011</v>
      </c>
      <c r="G41">
        <v>82653</v>
      </c>
      <c r="H41" t="str">
        <f>VLOOKUP(D41,'[1]DATA PLAT'!$B$4:$K$113,10,0)</f>
        <v>LEVI POMANTOW</v>
      </c>
      <c r="I41" t="str">
        <f>VLOOKUP(D41,'[1]DATA PLAT'!$B$4:$M$113,12,0)</f>
        <v>FINANCE &amp; CONTRACT MANAGEMENT</v>
      </c>
      <c r="J41" t="str">
        <f>VLOOKUP(D41,'[1]DATA PLAT'!$B$4:$M$113,12,0)</f>
        <v>FINANCE &amp; CONTRACT MANAGEMENT</v>
      </c>
      <c r="K41">
        <v>382</v>
      </c>
      <c r="L41">
        <v>43098</v>
      </c>
      <c r="M41" t="s">
        <v>56</v>
      </c>
      <c r="N41">
        <v>250000</v>
      </c>
      <c r="O41">
        <f t="shared" si="0"/>
        <v>48.543689320388353</v>
      </c>
      <c r="P41" t="str">
        <f>VLOOKUP(D41,'[1]DATA PLAT'!$B$4:$U$113,20,0)</f>
        <v>7000003604/10C0299KB</v>
      </c>
    </row>
    <row r="42" spans="2:16" ht="15" customHeight="1">
      <c r="B42">
        <f t="shared" si="1"/>
        <v>37</v>
      </c>
      <c r="C42" t="str">
        <f>VLOOKUP(D42,'[1]DATA PLAT'!$B$4:$C$113,2,0)</f>
        <v>ISUZU PANTHER TBR541 (SILVER) 4X2</v>
      </c>
      <c r="D42" t="s">
        <v>16</v>
      </c>
      <c r="E42" t="str">
        <f>VLOOKUP(D42,'[1]DATA PLAT'!$B$4:$D$113,3,0)</f>
        <v>TU-44</v>
      </c>
      <c r="F42">
        <f>VLOOKUP(D42,'[1]DATA PLAT'!$B$4:$F$113,5,0)</f>
        <v>2008</v>
      </c>
      <c r="G42">
        <v>327003</v>
      </c>
      <c r="H42" t="str">
        <f>VLOOKUP(D42,'[1]DATA PLAT'!$B$4:$K$113,10,0)</f>
        <v>SONY MOMOT</v>
      </c>
      <c r="I42" t="str">
        <f>VLOOKUP(D42,'[1]DATA PLAT'!$B$4:$M$113,12,0)</f>
        <v>HC &amp; SS</v>
      </c>
      <c r="J42" t="str">
        <f>VLOOKUP(D42,'[1]DATA PLAT'!$B$4:$M$113,12,0)</f>
        <v>HC &amp; SS</v>
      </c>
      <c r="K42">
        <v>383</v>
      </c>
      <c r="L42">
        <v>43099</v>
      </c>
      <c r="M42" t="s">
        <v>64</v>
      </c>
      <c r="N42">
        <v>150000</v>
      </c>
      <c r="O42">
        <f t="shared" si="0"/>
        <v>29.126213592233011</v>
      </c>
      <c r="P42" t="str">
        <f>VLOOKUP(D42,'[1]DATA PLAT'!$B$4:$U$113,20,0)</f>
        <v>7000003604/10C0299JB</v>
      </c>
    </row>
    <row r="43" spans="2:16" ht="15" customHeight="1">
      <c r="B43">
        <f t="shared" si="1"/>
        <v>38</v>
      </c>
      <c r="C43" t="str">
        <f>VLOOKUP(D43,'[1]DATA PLAT'!$B$4:$C$113,2,0)</f>
        <v>MINIBUS LGS TOYOTA KIJANG - LGX</v>
      </c>
      <c r="D43" t="s">
        <v>35</v>
      </c>
      <c r="E43" t="str">
        <f>VLOOKUP(D43,'[1]DATA PLAT'!$B$4:$D$113,3,0)</f>
        <v>TU-27</v>
      </c>
      <c r="F43">
        <f>VLOOKUP(D43,'[1]DATA PLAT'!$B$4:$F$113,5,0)</f>
        <v>2003</v>
      </c>
      <c r="G43">
        <v>229966</v>
      </c>
      <c r="H43" t="str">
        <f>VLOOKUP(D43,'[1]DATA PLAT'!$B$4:$K$113,10,0)</f>
        <v>MULYADI</v>
      </c>
      <c r="I43" t="str">
        <f>VLOOKUP(D43,'[1]DATA PLAT'!$B$4:$M$113,12,0)</f>
        <v>CRC</v>
      </c>
      <c r="J43" t="str">
        <f>VLOOKUP(D43,'[1]DATA PLAT'!$B$4:$M$113,12,0)</f>
        <v>CRC</v>
      </c>
      <c r="K43">
        <v>384</v>
      </c>
      <c r="L43">
        <v>43099</v>
      </c>
      <c r="M43" t="s">
        <v>50</v>
      </c>
      <c r="N43">
        <v>200000</v>
      </c>
      <c r="O43">
        <f t="shared" si="0"/>
        <v>38.834951456310677</v>
      </c>
      <c r="P43" t="str">
        <f>VLOOKUP(D43,'[1]DATA PLAT'!$B$4:$U$113,20,0)</f>
        <v>7000003604/10C5060HA</v>
      </c>
    </row>
    <row r="44" spans="2:16" ht="15" customHeight="1">
      <c r="B44">
        <f t="shared" si="1"/>
        <v>39</v>
      </c>
      <c r="C44" t="str">
        <f>VLOOKUP(D44,'[1]DATA PLAT'!$B$4:$C$113,2,0)</f>
        <v xml:space="preserve">MINIBUS LGS TOYOTA KIJANG </v>
      </c>
      <c r="D44" t="s">
        <v>37</v>
      </c>
      <c r="E44" t="str">
        <f>VLOOKUP(D44,'[1]DATA PLAT'!$B$4:$D$113,3,0)</f>
        <v>TU-34</v>
      </c>
      <c r="F44">
        <f>VLOOKUP(D44,'[1]DATA PLAT'!$B$4:$F$113,5,0)</f>
        <v>2004</v>
      </c>
      <c r="G44">
        <v>263453</v>
      </c>
      <c r="H44" t="str">
        <f>VLOOKUP(D44,'[1]DATA PLAT'!$B$4:$K$113,10,0)</f>
        <v>FAHMI YULIANTO/SETIYO PURWANTO</v>
      </c>
      <c r="I44" t="str">
        <f>VLOOKUP(D44,'[1]DATA PLAT'!$B$4:$M$113,12,0)</f>
        <v>CRC</v>
      </c>
      <c r="J44" t="str">
        <f>VLOOKUP(D44,'[1]DATA PLAT'!$B$4:$M$113,12,0)</f>
        <v>CRC</v>
      </c>
      <c r="K44">
        <v>385</v>
      </c>
      <c r="L44">
        <v>43099</v>
      </c>
      <c r="M44" t="s">
        <v>64</v>
      </c>
      <c r="N44">
        <v>300000</v>
      </c>
      <c r="O44">
        <f t="shared" si="0"/>
        <v>58.252427184466022</v>
      </c>
      <c r="P44" t="str">
        <f>VLOOKUP(D44,'[1]DATA PLAT'!$B$4:$U$113,20,0)</f>
        <v>7000003604/10C0299KB</v>
      </c>
    </row>
    <row r="45" spans="2:16" ht="15" customHeight="1">
      <c r="B45">
        <f t="shared" si="1"/>
        <v>40</v>
      </c>
      <c r="C45" t="str">
        <f>VLOOKUP(D45,'[1]DATA PLAT'!$B$4:$C$113,2,0)</f>
        <v xml:space="preserve">ISUZU PANTHER TBR 54F TURBO LS </v>
      </c>
      <c r="D45" t="s">
        <v>71</v>
      </c>
      <c r="E45" t="str">
        <f>VLOOKUP(D45,'[1]DATA PLAT'!$B$4:$D$113,3,0)</f>
        <v>TU-49</v>
      </c>
      <c r="F45">
        <f>VLOOKUP(D45,'[1]DATA PLAT'!$B$4:$F$113,5,0)</f>
        <v>2011</v>
      </c>
      <c r="G45">
        <v>99066</v>
      </c>
      <c r="H45" t="str">
        <f>VLOOKUP(D45,'[1]DATA PLAT'!$B$4:$K$113,10,0)</f>
        <v>ANDREAS NOVIANTO</v>
      </c>
      <c r="I45" t="str">
        <f>VLOOKUP(D45,'[1]DATA PLAT'!$B$4:$M$113,12,0)</f>
        <v>HC &amp; SS</v>
      </c>
      <c r="J45" t="str">
        <f>VLOOKUP(D45,'[1]DATA PLAT'!$B$4:$M$113,12,0)</f>
        <v>HC &amp; SS</v>
      </c>
      <c r="K45">
        <v>386</v>
      </c>
      <c r="L45">
        <v>43099</v>
      </c>
      <c r="M45" t="s">
        <v>58</v>
      </c>
      <c r="N45">
        <v>250000</v>
      </c>
      <c r="O45">
        <f t="shared" si="0"/>
        <v>48.543689320388353</v>
      </c>
      <c r="P45" t="str">
        <f>VLOOKUP(D45,'[1]DATA PLAT'!$B$4:$U$113,20,0)</f>
        <v>7000003604/10C0299JB</v>
      </c>
    </row>
    <row r="46" spans="2:16" ht="15" customHeight="1">
      <c r="B46">
        <f t="shared" si="1"/>
        <v>41</v>
      </c>
      <c r="C46" t="str">
        <f>VLOOKUP(D46,'[1]DATA PLAT'!$B$4:$C$113,2,0)</f>
        <v>MINIBUS LGS TOYOTA KIJANG - LGX</v>
      </c>
      <c r="D46" t="s">
        <v>34</v>
      </c>
      <c r="E46" t="str">
        <f>VLOOKUP(D46,'[1]DATA PLAT'!$B$4:$D$113,3,0)</f>
        <v>TU-26</v>
      </c>
      <c r="F46">
        <f>VLOOKUP(D46,'[1]DATA PLAT'!$B$4:$F$113,5,0)</f>
        <v>2003</v>
      </c>
      <c r="G46">
        <v>214998</v>
      </c>
      <c r="H46" t="str">
        <f>VLOOKUP(D46,'[1]DATA PLAT'!$B$4:$K$113,10,0)</f>
        <v>SIGIT NUGROHO</v>
      </c>
      <c r="I46" t="str">
        <f>VLOOKUP(D46,'[1]DATA PLAT'!$B$4:$M$113,12,0)</f>
        <v>MRC</v>
      </c>
      <c r="J46" t="str">
        <f>VLOOKUP(D46,'[1]DATA PLAT'!$B$4:$M$113,12,0)</f>
        <v>MRC</v>
      </c>
      <c r="K46">
        <v>387</v>
      </c>
      <c r="L46">
        <v>43099</v>
      </c>
      <c r="M46" t="s">
        <v>58</v>
      </c>
      <c r="N46">
        <v>200000</v>
      </c>
      <c r="O46">
        <f t="shared" si="0"/>
        <v>38.834951456310677</v>
      </c>
      <c r="P46" t="str">
        <f>VLOOKUP(D46,'[1]DATA PLAT'!$B$4:$U$113,20,0)</f>
        <v>7000003604/10C5060HB</v>
      </c>
    </row>
    <row r="47" spans="2:16" ht="15" customHeight="1">
      <c r="B47">
        <f t="shared" si="1"/>
        <v>42</v>
      </c>
      <c r="C47" t="str">
        <f>VLOOKUP(D47,'[1]DATA PLAT'!$B$4:$C$113,2,0)</f>
        <v xml:space="preserve">FORD RANGER DC 4X2  XLT 2.5             </v>
      </c>
      <c r="D47" t="s">
        <v>46</v>
      </c>
      <c r="E47" t="str">
        <f>VLOOKUP(D47,'[1]DATA PLAT'!$B$4:$D$113,3,0)</f>
        <v>01-9332F</v>
      </c>
      <c r="F47">
        <f>VLOOKUP(D47,'[1]DATA PLAT'!$B$4:$F$113,5,0)</f>
        <v>2008</v>
      </c>
      <c r="G47">
        <v>269615</v>
      </c>
      <c r="H47" t="str">
        <f>VLOOKUP(D47,'[1]DATA PLAT'!$B$4:$K$113,10,0)</f>
        <v>ANTON SUGIYARTO</v>
      </c>
      <c r="I47" t="str">
        <f>VLOOKUP(D47,'[1]DATA PLAT'!$B$4:$M$113,12,0)</f>
        <v>POD LOBU</v>
      </c>
      <c r="J47" t="str">
        <f>VLOOKUP(D47,'[1]DATA PLAT'!$B$4:$M$113,12,0)</f>
        <v>POD LOBU</v>
      </c>
      <c r="K47">
        <v>388</v>
      </c>
      <c r="L47">
        <v>43099</v>
      </c>
      <c r="M47" t="s">
        <v>81</v>
      </c>
      <c r="N47">
        <v>200000</v>
      </c>
      <c r="O47">
        <f t="shared" si="0"/>
        <v>38.834951456310677</v>
      </c>
      <c r="P47" t="str">
        <f>VLOOKUP(D47,'[1]DATA PLAT'!$B$4:$U$113,20,0)</f>
        <v>7000003604/10C5030HY</v>
      </c>
    </row>
    <row r="48" spans="2:16" ht="15" customHeight="1">
      <c r="B48">
        <f t="shared" si="1"/>
        <v>43</v>
      </c>
      <c r="C48" t="str">
        <f>VLOOKUP(D48,'[1]DATA PLAT'!$B$4:$C$113,2,0)</f>
        <v xml:space="preserve">ISUZU PANTHER TBR 54F TURBO LS </v>
      </c>
      <c r="D48" t="s">
        <v>70</v>
      </c>
      <c r="E48" t="str">
        <f>VLOOKUP(D48,'[1]DATA PLAT'!$B$4:$D$113,3,0)</f>
        <v>TU-48</v>
      </c>
      <c r="F48">
        <f>VLOOKUP(D48,'[1]DATA PLAT'!$B$4:$F$113,5,0)</f>
        <v>2011</v>
      </c>
      <c r="G48">
        <v>82278</v>
      </c>
      <c r="H48" t="str">
        <f>VLOOKUP(D48,'[1]DATA PLAT'!$B$4:$K$113,10,0)</f>
        <v>JEFRY HASIBUAN</v>
      </c>
      <c r="I48" t="str">
        <f>VLOOKUP(D48,'[1]DATA PLAT'!$B$4:$M$113,12,0)</f>
        <v>LOBU MANAGEMENT</v>
      </c>
      <c r="J48" t="str">
        <f>VLOOKUP(D48,'[1]DATA PLAT'!$B$4:$M$113,12,0)</f>
        <v>LOBU MANAGEMENT</v>
      </c>
      <c r="K48">
        <v>389</v>
      </c>
      <c r="L48">
        <v>43100</v>
      </c>
      <c r="M48" t="s">
        <v>67</v>
      </c>
      <c r="N48">
        <v>200000</v>
      </c>
      <c r="O48">
        <f t="shared" si="0"/>
        <v>38.834951456310677</v>
      </c>
      <c r="P48" t="str">
        <f>VLOOKUP(D48,'[1]DATA PLAT'!$B$4:$U$113,20,0)</f>
        <v>7000003604/10C0299JA</v>
      </c>
    </row>
    <row r="49" spans="2:16" ht="15" customHeight="1">
      <c r="B49">
        <f t="shared" si="1"/>
        <v>44</v>
      </c>
      <c r="C49" t="str">
        <f>VLOOKUP(D49,'[1]DATA PLAT'!$B$4:$C$113,2,0)</f>
        <v>ISUZU PANTHER TBR541 (SILVER) 4X2</v>
      </c>
      <c r="D49" t="s">
        <v>16</v>
      </c>
      <c r="E49" t="str">
        <f>VLOOKUP(D49,'[1]DATA PLAT'!$B$4:$D$113,3,0)</f>
        <v>TU-44</v>
      </c>
      <c r="F49">
        <f>VLOOKUP(D49,'[1]DATA PLAT'!$B$4:$F$113,5,0)</f>
        <v>2008</v>
      </c>
      <c r="G49">
        <v>327445</v>
      </c>
      <c r="H49" t="str">
        <f>VLOOKUP(D49,'[1]DATA PLAT'!$B$4:$K$113,10,0)</f>
        <v>SONY MOMOT</v>
      </c>
      <c r="I49" t="str">
        <f>VLOOKUP(D49,'[1]DATA PLAT'!$B$4:$M$113,12,0)</f>
        <v>HC &amp; SS</v>
      </c>
      <c r="J49" t="str">
        <f>VLOOKUP(D49,'[1]DATA PLAT'!$B$4:$M$113,12,0)</f>
        <v>HC &amp; SS</v>
      </c>
      <c r="K49">
        <v>390</v>
      </c>
      <c r="L49">
        <v>43102</v>
      </c>
      <c r="M49" t="s">
        <v>73</v>
      </c>
      <c r="N49">
        <v>250000</v>
      </c>
      <c r="O49">
        <f t="shared" si="0"/>
        <v>48.543689320388353</v>
      </c>
      <c r="P49" t="str">
        <f>VLOOKUP(D49,'[1]DATA PLAT'!$B$4:$U$113,20,0)</f>
        <v>7000003604/10C0299JB</v>
      </c>
    </row>
    <row r="50" spans="2:16" ht="15" customHeight="1">
      <c r="B50">
        <f t="shared" si="1"/>
        <v>45</v>
      </c>
      <c r="C50" t="e">
        <f>VLOOKUP(D50,'[1]DATA PLAT'!$B$4:$C$113,2,0)</f>
        <v>#N/A</v>
      </c>
      <c r="E50" t="e">
        <f>VLOOKUP(D50,'[1]DATA PLAT'!$B$4:$D$113,3,0)</f>
        <v>#N/A</v>
      </c>
      <c r="F50" t="e">
        <f>VLOOKUP(D50,'[1]DATA PLAT'!$B$4:$F$113,5,0)</f>
        <v>#N/A</v>
      </c>
      <c r="H50" t="e">
        <f>VLOOKUP(D50,'[1]DATA PLAT'!$B$4:$K$113,10,0)</f>
        <v>#N/A</v>
      </c>
      <c r="I50" t="e">
        <f>VLOOKUP(D50,'[1]DATA PLAT'!$B$4:$M$113,12,0)</f>
        <v>#N/A</v>
      </c>
      <c r="J50" t="e">
        <f>VLOOKUP(D50,'[1]DATA PLAT'!$B$4:$M$113,12,0)</f>
        <v>#N/A</v>
      </c>
      <c r="O50">
        <f t="shared" si="0"/>
        <v>0</v>
      </c>
      <c r="P50" t="e">
        <f>VLOOKUP(D50,'[1]DATA PLAT'!$B$4:$U$113,20,0)</f>
        <v>#N/A</v>
      </c>
    </row>
    <row r="51" spans="2:16" ht="15" customHeight="1">
      <c r="B51">
        <v>62</v>
      </c>
      <c r="C51" s="109" t="s">
        <v>18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>
        <f>SUM(N6:N50)</f>
        <v>10000000</v>
      </c>
      <c r="O51">
        <f>SUM(O6:O50)</f>
        <v>1941.7475728155332</v>
      </c>
    </row>
    <row r="52" spans="2:16" ht="15" customHeight="1" thickBot="1">
      <c r="B52">
        <v>63</v>
      </c>
    </row>
    <row r="53" spans="2:16" ht="15" customHeight="1" thickTop="1"/>
    <row r="54" spans="2:16" ht="15" customHeight="1">
      <c r="N54">
        <f>10000000-N51</f>
        <v>0</v>
      </c>
    </row>
    <row r="55" spans="2:16" ht="15" customHeight="1"/>
    <row r="62" spans="2:16" ht="15" customHeight="1"/>
    <row r="63" spans="2:16" ht="15" customHeight="1"/>
    <row r="64" spans="2:16" ht="15" customHeight="1"/>
    <row r="65" ht="15" customHeight="1"/>
    <row r="66" ht="15" customHeight="1"/>
    <row r="67" ht="15" customHeight="1"/>
  </sheetData>
  <autoFilter ref="A5:V66"/>
  <mergeCells count="2">
    <mergeCell ref="B2:Q2"/>
    <mergeCell ref="C51:M51"/>
  </mergeCells>
  <pageMargins left="0" right="0" top="0" bottom="0" header="0" footer="0"/>
  <pageSetup paperSize="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7" tint="-0.249977111117893"/>
  </sheetPr>
  <dimension ref="B1:X133"/>
  <sheetViews>
    <sheetView zoomScale="85" zoomScaleNormal="85" workbookViewId="0">
      <pane xSplit="6" ySplit="6" topLeftCell="G7" activePane="bottomRight" state="frozen"/>
      <selection activeCell="K21" sqref="K21"/>
      <selection pane="topRight" activeCell="K21" sqref="K21"/>
      <selection pane="bottomLeft" activeCell="K21" sqref="K21"/>
      <selection pane="bottomRight" activeCell="V16" sqref="V16"/>
    </sheetView>
  </sheetViews>
  <sheetFormatPr defaultColWidth="9.140625" defaultRowHeight="15"/>
  <cols>
    <col min="1" max="1" width="1.7109375" customWidth="1"/>
    <col min="2" max="2" width="4.42578125" bestFit="1" customWidth="1"/>
    <col min="3" max="3" width="27.42578125" customWidth="1"/>
    <col min="4" max="4" width="17.85546875" customWidth="1"/>
    <col min="5" max="5" width="17" bestFit="1" customWidth="1"/>
    <col min="6" max="6" width="8.85546875" customWidth="1"/>
    <col min="7" max="7" width="13.5703125" customWidth="1"/>
    <col min="8" max="8" width="29.42578125" bestFit="1" customWidth="1"/>
    <col min="9" max="9" width="38.7109375" bestFit="1" customWidth="1"/>
    <col min="10" max="10" width="11.140625" hidden="1" customWidth="1"/>
    <col min="11" max="11" width="11.5703125" hidden="1" customWidth="1"/>
    <col min="12" max="12" width="11.85546875" hidden="1" customWidth="1"/>
    <col min="13" max="13" width="11.42578125" hidden="1" customWidth="1"/>
    <col min="14" max="14" width="12.140625" hidden="1" customWidth="1"/>
    <col min="15" max="15" width="11.28515625" hidden="1" customWidth="1"/>
    <col min="16" max="16" width="10.7109375" hidden="1" customWidth="1"/>
    <col min="17" max="17" width="11.7109375" hidden="1" customWidth="1"/>
    <col min="18" max="18" width="11.5703125" hidden="1" customWidth="1"/>
    <col min="19" max="19" width="11.28515625" hidden="1" customWidth="1"/>
    <col min="20" max="20" width="11.85546875" hidden="1" customWidth="1"/>
    <col min="21" max="21" width="11.5703125" hidden="1" customWidth="1"/>
    <col min="22" max="22" width="12.5703125" bestFit="1" customWidth="1"/>
    <col min="23" max="23" width="25.140625" customWidth="1"/>
    <col min="24" max="24" width="15.5703125" customWidth="1"/>
    <col min="25" max="25" width="2.7109375" customWidth="1"/>
    <col min="29" max="29" width="7" customWidth="1"/>
  </cols>
  <sheetData>
    <row r="1" spans="2:24" ht="12" customHeight="1"/>
    <row r="2" spans="2:24" ht="21" customHeight="1">
      <c r="B2" s="109" t="s">
        <v>47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2:24" ht="3" customHeight="1"/>
    <row r="4" spans="2:24" ht="14.25" customHeight="1" thickBot="1"/>
    <row r="5" spans="2:24" ht="16.5" thickTop="1" thickBot="1">
      <c r="B5" s="109" t="s">
        <v>0</v>
      </c>
      <c r="C5" s="109" t="s">
        <v>1</v>
      </c>
      <c r="D5" s="109" t="s">
        <v>2</v>
      </c>
      <c r="E5" s="109" t="s">
        <v>3</v>
      </c>
      <c r="F5" s="109" t="s">
        <v>15</v>
      </c>
      <c r="G5" s="109" t="s">
        <v>115</v>
      </c>
      <c r="H5" s="109" t="s">
        <v>4</v>
      </c>
      <c r="I5" s="109" t="s">
        <v>5</v>
      </c>
      <c r="J5" s="109" t="s">
        <v>48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 t="s">
        <v>18</v>
      </c>
      <c r="W5" s="109" t="s">
        <v>12</v>
      </c>
      <c r="X5" s="109" t="s">
        <v>6</v>
      </c>
    </row>
    <row r="6" spans="2:24" ht="15.75" thickTop="1">
      <c r="B6" s="109"/>
      <c r="C6" s="109"/>
      <c r="D6" s="109"/>
      <c r="E6" s="109"/>
      <c r="F6" s="109"/>
      <c r="G6" s="109"/>
      <c r="H6" s="109"/>
      <c r="I6" s="109"/>
      <c r="J6">
        <v>42005</v>
      </c>
      <c r="K6">
        <v>42036</v>
      </c>
      <c r="L6">
        <v>42064</v>
      </c>
      <c r="M6">
        <v>42095</v>
      </c>
      <c r="N6">
        <v>42125</v>
      </c>
      <c r="O6">
        <v>42156</v>
      </c>
      <c r="P6">
        <v>42186</v>
      </c>
      <c r="Q6">
        <v>42217</v>
      </c>
      <c r="R6">
        <v>42248</v>
      </c>
      <c r="S6">
        <v>42278</v>
      </c>
      <c r="T6">
        <v>42309</v>
      </c>
      <c r="U6">
        <v>42339</v>
      </c>
      <c r="V6" s="109"/>
      <c r="W6" s="109"/>
      <c r="X6" s="109"/>
    </row>
    <row r="7" spans="2:24" ht="15" customHeight="1">
      <c r="B7">
        <v>1</v>
      </c>
      <c r="C7" t="str">
        <f>VLOOKUP(D7,'[2]Mobil PTTU 15'!$B$5:$F$119,5,0)</f>
        <v>FORD RANGER DBL CABIN 4X4 XLT 3.0 M/T</v>
      </c>
      <c r="D7" t="s">
        <v>29</v>
      </c>
      <c r="E7" t="str">
        <f>VLOOKUP(D7,'[2]Mobil PTTU 15'!$B$5:$C$119,2,0)</f>
        <v>01-9392</v>
      </c>
      <c r="F7" t="str">
        <f>VLOOKUP(D7,'[2]Mobil PTTU 15'!$B$5:$D$119,3,0)</f>
        <v>2010</v>
      </c>
      <c r="G7">
        <v>43104</v>
      </c>
      <c r="H7" t="str">
        <f>VLOOKUP(D7,'[2]Mobil PTTU 15'!$B$5:$H$119,7,0)</f>
        <v>SIGIT NUGROHO</v>
      </c>
      <c r="I7" t="str">
        <f>VLOOKUP(D7,'[2]Mobil PTTU 15'!$B$5:$I$119,8,0)</f>
        <v>MRC</v>
      </c>
      <c r="J7" t="e">
        <f>SUMIF(#REF!,'PM STICKER'!$D$7:$D$122,#REF!)+SUMIF(#REF!,'PM STICKER'!$D$7:$D$122,#REF!)+SUMIF(#REF!,'PM STICKER'!$D$7:$D$122,#REF!)</f>
        <v>#REF!</v>
      </c>
      <c r="K7" t="e">
        <f>SUMIF(#REF!,'PM STICKER'!$D$7:$D$122,#REF!)+SUMIF(#REF!,'PM STICKER'!$D$7:$D$122,#REF!)</f>
        <v>#REF!</v>
      </c>
      <c r="L7" t="e">
        <f>SUMIF(#REF!,'PM STICKER'!$D$7:$D$122,#REF!)+SUMIF(#REF!,'PM STICKER'!$D$7:$D$122,#REF!)+SUMIF(#REF!,'PM STICKER'!$D$7:$D$122,#REF!)</f>
        <v>#REF!</v>
      </c>
      <c r="M7" t="e">
        <f>SUMIF(#REF!,'PM STICKER'!$D$7:$D$122,#REF!)+SUMIF(#REF!,'PM STICKER'!$D$7:$D$122,#REF!)+SUMIF(#REF!,'PM STICKER'!$D$7:$D$122,#REF!)</f>
        <v>#REF!</v>
      </c>
      <c r="N7" t="e">
        <f>SUMIF(#REF!,'PM STICKER'!$D$7:$D$122,#REF!)+SUMIF(#REF!,'PM STICKER'!$D$7:$D$122,#REF!)+SUMIF(#REF!,'PM STICKER'!$D$7:$D$122,#REF!)</f>
        <v>#REF!</v>
      </c>
      <c r="O7" t="e">
        <f>SUMIF(#REF!,'PM STICKER'!$D$7:$D$122,#REF!)+SUMIF(#REF!,'PM STICKER'!$D$7:$D$122,#REF!)+SUMIF(#REF!,'PM STICKER'!$D$7:$D$122,#REF!)</f>
        <v>#REF!</v>
      </c>
      <c r="P7" t="e">
        <f>SUMIF(#REF!,'PM STICKER'!$D$7:$D$122,#REF!)+SUMIF(#REF!,'PM STICKER'!$D$7:$D$122,#REF!)</f>
        <v>#REF!</v>
      </c>
      <c r="Q7" t="e">
        <f>SUMIF(#REF!,'PM STICKER'!$D$7:$D$122,#REF!)+SUMIF(#REF!,'PM STICKER'!$D$7:$D$122,#REF!)+SUMIF(#REF!,'PM STICKER'!$D$7:$D$122,#REF!)</f>
        <v>#REF!</v>
      </c>
      <c r="R7" t="e">
        <f>SUMIF(#REF!,'PM STICKER'!$D$7:$D$122,#REF!)+SUMIF(#REF!,'PM STICKER'!$D$7:$D$122,#REF!)+SUMIF(#REF!,'PM STICKER'!$D$7:$D$122,#REF!)</f>
        <v>#REF!</v>
      </c>
      <c r="S7" t="e">
        <f>SUMIF(#REF!,'PM STICKER'!$D$7:$D$122,#REF!)+SUMIF(#REF!,'PM STICKER'!$D$7:$D$122,#REF!)+SUMIF(#REF!,'PM STICKER'!$D$7:$D$122,#REF!)</f>
        <v>#REF!</v>
      </c>
      <c r="T7" t="e">
        <f>SUMIF(#REF!,'PM STICKER'!$D$7:$D$122,#REF!)+SUMIF(#REF!,'PM STICKER'!$D$7:$D$122,#REF!)+SUMIF(#REF!,'PM STICKER'!$D$7:$D$122,#REF!)</f>
        <v>#REF!</v>
      </c>
      <c r="U7" t="e">
        <f>SUMIF(#REF!,'PM STICKER'!$D$7:$D$122,#REF!)+SUMIF(#REF!,'PM STICKER'!$D$7:$D$122,#REF!)+SUMIF(#REF!,'PM STICKER'!$D$7:$D$122,#REF!)</f>
        <v>#REF!</v>
      </c>
      <c r="V7">
        <v>200000</v>
      </c>
      <c r="W7" t="str">
        <f>VLOOKUP(D7,'[2]Mobil PTTU 15'!$B$5:$K$119,10,0)</f>
        <v>7000003604/10C5060MR</v>
      </c>
    </row>
    <row r="8" spans="2:24" ht="15" customHeight="1">
      <c r="B8">
        <f>B7+1</f>
        <v>2</v>
      </c>
      <c r="C8" t="e">
        <f>VLOOKUP(D8,'[2]Mobil PTTU 15'!$B$5:$F$119,5,0)</f>
        <v>#N/A</v>
      </c>
      <c r="D8" t="s">
        <v>105</v>
      </c>
      <c r="E8" t="e">
        <f>VLOOKUP(D8,'[2]Mobil PTTU 15'!$B$5:$C$119,2,0)</f>
        <v>#N/A</v>
      </c>
      <c r="F8" t="e">
        <f>VLOOKUP(D8,'[2]Mobil PTTU 15'!$B$5:$D$119,3,0)</f>
        <v>#N/A</v>
      </c>
      <c r="G8">
        <v>43104</v>
      </c>
      <c r="H8" t="e">
        <f>VLOOKUP(D8,'[2]Mobil PTTU 15'!$B$5:$H$119,7,0)</f>
        <v>#N/A</v>
      </c>
      <c r="I8" t="e">
        <f>VLOOKUP(D8,'[2]Mobil PTTU 15'!$B$5:$I$119,8,0)</f>
        <v>#N/A</v>
      </c>
      <c r="J8" t="e">
        <f>SUMIF(#REF!,'PM STICKER'!$D$7:$D$122,#REF!)+SUMIF(#REF!,'PM STICKER'!$D$7:$D$122,#REF!)+SUMIF(#REF!,'PM STICKER'!$D$7:$D$122,#REF!)</f>
        <v>#REF!</v>
      </c>
      <c r="K8" t="e">
        <f>SUMIF(#REF!,'PM STICKER'!$D$7:$D$122,#REF!)+SUMIF(#REF!,'PM STICKER'!$D$7:$D$122,#REF!)</f>
        <v>#REF!</v>
      </c>
      <c r="L8" t="e">
        <f>SUMIF(#REF!,'PM STICKER'!$D$7:$D$122,#REF!)+SUMIF(#REF!,'PM STICKER'!$D$7:$D$122,#REF!)+SUMIF(#REF!,'PM STICKER'!$D$7:$D$122,#REF!)</f>
        <v>#REF!</v>
      </c>
      <c r="M8" t="e">
        <f>SUMIF(#REF!,'PM STICKER'!$D$7:$D$122,#REF!)+SUMIF(#REF!,'PM STICKER'!$D$7:$D$122,#REF!)+SUMIF(#REF!,'PM STICKER'!$D$7:$D$122,#REF!)</f>
        <v>#REF!</v>
      </c>
      <c r="N8" t="e">
        <f>SUMIF(#REF!,'PM STICKER'!$D$7:$D$122,#REF!)+SUMIF(#REF!,'PM STICKER'!$D$7:$D$122,#REF!)+SUMIF(#REF!,'PM STICKER'!$D$7:$D$122,#REF!)</f>
        <v>#REF!</v>
      </c>
      <c r="O8" t="e">
        <f>SUMIF(#REF!,'PM STICKER'!$D$7:$D$122,#REF!)+SUMIF(#REF!,'PM STICKER'!$D$7:$D$122,#REF!)+SUMIF(#REF!,'PM STICKER'!$D$7:$D$122,#REF!)</f>
        <v>#REF!</v>
      </c>
      <c r="P8" t="e">
        <f>SUMIF(#REF!,'PM STICKER'!$D$7:$D$122,#REF!)+SUMIF(#REF!,'PM STICKER'!$D$7:$D$122,#REF!)</f>
        <v>#REF!</v>
      </c>
      <c r="Q8" t="e">
        <f>SUMIF(#REF!,'PM STICKER'!$D$7:$D$122,#REF!)+SUMIF(#REF!,'PM STICKER'!$D$7:$D$122,#REF!)+SUMIF(#REF!,'PM STICKER'!$D$7:$D$122,#REF!)</f>
        <v>#REF!</v>
      </c>
      <c r="R8" t="e">
        <f>SUMIF(#REF!,'PM STICKER'!$D$7:$D$122,#REF!)+SUMIF(#REF!,'PM STICKER'!$D$7:$D$122,#REF!)+SUMIF(#REF!,'PM STICKER'!$D$7:$D$122,#REF!)</f>
        <v>#REF!</v>
      </c>
      <c r="S8" t="e">
        <f>SUMIF(#REF!,'PM STICKER'!$D$7:$D$122,#REF!)+SUMIF(#REF!,'PM STICKER'!$D$7:$D$122,#REF!)+SUMIF(#REF!,'PM STICKER'!$D$7:$D$122,#REF!)</f>
        <v>#REF!</v>
      </c>
      <c r="T8" t="e">
        <f>SUMIF(#REF!,'PM STICKER'!$D$7:$D$122,#REF!)+SUMIF(#REF!,'PM STICKER'!$D$7:$D$122,#REF!)+SUMIF(#REF!,'PM STICKER'!$D$7:$D$122,#REF!)</f>
        <v>#REF!</v>
      </c>
      <c r="U8" t="e">
        <f>SUMIF(#REF!,'PM STICKER'!$D$7:$D$122,#REF!)+SUMIF(#REF!,'PM STICKER'!$D$7:$D$122,#REF!)+SUMIF(#REF!,'PM STICKER'!$D$7:$D$122,#REF!)</f>
        <v>#REF!</v>
      </c>
      <c r="V8">
        <v>200000</v>
      </c>
      <c r="W8" t="e">
        <f>VLOOKUP(D8,'[2]Mobil PTTU 15'!$B$5:$K$119,10,0)</f>
        <v>#N/A</v>
      </c>
    </row>
    <row r="9" spans="2:24" ht="15" customHeight="1">
      <c r="B9">
        <f t="shared" ref="B9:B72" si="0">B8+1</f>
        <v>3</v>
      </c>
      <c r="C9" t="e">
        <f>VLOOKUP(D9,'[2]Mobil PTTU 15'!$B$5:$F$119,5,0)</f>
        <v>#N/A</v>
      </c>
      <c r="D9" t="s">
        <v>111</v>
      </c>
      <c r="E9" t="e">
        <f>VLOOKUP(D9,'[2]Mobil PTTU 15'!$B$5:$C$119,2,0)</f>
        <v>#N/A</v>
      </c>
      <c r="F9" t="e">
        <f>VLOOKUP(D9,'[2]Mobil PTTU 15'!$B$5:$D$119,3,0)</f>
        <v>#N/A</v>
      </c>
      <c r="G9">
        <v>43104</v>
      </c>
      <c r="H9" t="e">
        <f>VLOOKUP(D9,'[2]Mobil PTTU 15'!$B$5:$H$119,7,0)</f>
        <v>#N/A</v>
      </c>
      <c r="I9" t="e">
        <f>VLOOKUP(D9,'[2]Mobil PTTU 15'!$B$5:$I$119,8,0)</f>
        <v>#N/A</v>
      </c>
      <c r="J9" t="e">
        <f>SUMIF(#REF!,'PM STICKER'!$D$7:$D$122,#REF!)+SUMIF(#REF!,'PM STICKER'!$D$7:$D$122,#REF!)+SUMIF(#REF!,'PM STICKER'!$D$7:$D$122,#REF!)</f>
        <v>#REF!</v>
      </c>
      <c r="K9" t="e">
        <f>SUMIF(#REF!,'PM STICKER'!$D$7:$D$122,#REF!)+SUMIF(#REF!,'PM STICKER'!$D$7:$D$122,#REF!)</f>
        <v>#REF!</v>
      </c>
      <c r="L9" t="e">
        <f>SUMIF(#REF!,'PM STICKER'!$D$7:$D$122,#REF!)+SUMIF(#REF!,'PM STICKER'!$D$7:$D$122,#REF!)+SUMIF(#REF!,'PM STICKER'!$D$7:$D$122,#REF!)</f>
        <v>#REF!</v>
      </c>
      <c r="M9" t="e">
        <f>SUMIF(#REF!,'PM STICKER'!$D$7:$D$122,#REF!)+SUMIF(#REF!,'PM STICKER'!$D$7:$D$122,#REF!)+SUMIF(#REF!,'PM STICKER'!$D$7:$D$122,#REF!)</f>
        <v>#REF!</v>
      </c>
      <c r="N9" t="e">
        <f>SUMIF(#REF!,'PM STICKER'!$D$7:$D$122,#REF!)+SUMIF(#REF!,'PM STICKER'!$D$7:$D$122,#REF!)+SUMIF(#REF!,'PM STICKER'!$D$7:$D$122,#REF!)</f>
        <v>#REF!</v>
      </c>
      <c r="O9" t="e">
        <f>SUMIF(#REF!,'PM STICKER'!$D$7:$D$122,#REF!)+SUMIF(#REF!,'PM STICKER'!$D$7:$D$122,#REF!)+SUMIF(#REF!,'PM STICKER'!$D$7:$D$122,#REF!)</f>
        <v>#REF!</v>
      </c>
      <c r="P9" t="e">
        <f>SUMIF(#REF!,'PM STICKER'!$D$7:$D$122,#REF!)+SUMIF(#REF!,'PM STICKER'!$D$7:$D$122,#REF!)</f>
        <v>#REF!</v>
      </c>
      <c r="Q9" t="e">
        <f>SUMIF(#REF!,'PM STICKER'!$D$7:$D$122,#REF!)+SUMIF(#REF!,'PM STICKER'!$D$7:$D$122,#REF!)+SUMIF(#REF!,'PM STICKER'!$D$7:$D$122,#REF!)</f>
        <v>#REF!</v>
      </c>
      <c r="R9" t="e">
        <f>SUMIF(#REF!,'PM STICKER'!$D$7:$D$122,#REF!)+SUMIF(#REF!,'PM STICKER'!$D$7:$D$122,#REF!)+SUMIF(#REF!,'PM STICKER'!$D$7:$D$122,#REF!)</f>
        <v>#REF!</v>
      </c>
      <c r="S9" t="e">
        <f>SUMIF(#REF!,'PM STICKER'!$D$7:$D$122,#REF!)+SUMIF(#REF!,'PM STICKER'!$D$7:$D$122,#REF!)+SUMIF(#REF!,'PM STICKER'!$D$7:$D$122,#REF!)</f>
        <v>#REF!</v>
      </c>
      <c r="T9" t="e">
        <f>SUMIF(#REF!,'PM STICKER'!$D$7:$D$122,#REF!)+SUMIF(#REF!,'PM STICKER'!$D$7:$D$122,#REF!)+SUMIF(#REF!,'PM STICKER'!$D$7:$D$122,#REF!)</f>
        <v>#REF!</v>
      </c>
      <c r="U9" t="e">
        <f>SUMIF(#REF!,'PM STICKER'!$D$7:$D$122,#REF!)+SUMIF(#REF!,'PM STICKER'!$D$7:$D$122,#REF!)+SUMIF(#REF!,'PM STICKER'!$D$7:$D$122,#REF!)</f>
        <v>#REF!</v>
      </c>
      <c r="V9">
        <v>200000</v>
      </c>
      <c r="W9" t="e">
        <f>VLOOKUP(D9,'[2]Mobil PTTU 15'!$B$5:$K$119,10,0)</f>
        <v>#N/A</v>
      </c>
    </row>
    <row r="10" spans="2:24" ht="15" hidden="1" customHeight="1">
      <c r="B10">
        <f t="shared" si="0"/>
        <v>4</v>
      </c>
      <c r="C10" t="str">
        <f>VLOOKUP(D10,'[2]Mobil PTTU 15'!$B$5:$F$119,5,0)</f>
        <v>FORD EVEREST 4X4 2.5L</v>
      </c>
      <c r="D10" t="s">
        <v>19</v>
      </c>
      <c r="E10" t="str">
        <f>VLOOKUP(D10,'[2]Mobil PTTU 15'!$B$5:$C$119,2,0)</f>
        <v>N/A</v>
      </c>
      <c r="F10" t="str">
        <f>VLOOKUP(D10,'[2]Mobil PTTU 15'!$B$5:$D$119,3,0)</f>
        <v>2007</v>
      </c>
      <c r="H10" t="str">
        <f>VLOOKUP(D10,'[2]Mobil PTTU 15'!$B$5:$H$119,7,0)</f>
        <v>MANAGEMENT</v>
      </c>
      <c r="I10" t="str">
        <f>VLOOKUP(D10,'[2]Mobil PTTU 15'!$B$5:$I$119,8,0)</f>
        <v>MANAGEMENT</v>
      </c>
      <c r="J10" t="e">
        <f>SUMIF(#REF!,'PM STICKER'!$D$7:$D$122,#REF!)+SUMIF(#REF!,'PM STICKER'!$D$7:$D$122,#REF!)+SUMIF(#REF!,'PM STICKER'!$D$7:$D$122,#REF!)</f>
        <v>#REF!</v>
      </c>
      <c r="K10" t="e">
        <f>SUMIF(#REF!,'PM STICKER'!$D$7:$D$122,#REF!)+SUMIF(#REF!,'PM STICKER'!$D$7:$D$122,#REF!)</f>
        <v>#REF!</v>
      </c>
      <c r="L10" t="e">
        <f>SUMIF(#REF!,'PM STICKER'!$D$7:$D$122,#REF!)+SUMIF(#REF!,'PM STICKER'!$D$7:$D$122,#REF!)+SUMIF(#REF!,'PM STICKER'!$D$7:$D$122,#REF!)</f>
        <v>#REF!</v>
      </c>
      <c r="M10" t="e">
        <f>SUMIF(#REF!,'PM STICKER'!$D$7:$D$122,#REF!)+SUMIF(#REF!,'PM STICKER'!$D$7:$D$122,#REF!)+SUMIF(#REF!,'PM STICKER'!$D$7:$D$122,#REF!)</f>
        <v>#REF!</v>
      </c>
      <c r="N10" t="e">
        <f>SUMIF(#REF!,'PM STICKER'!$D$7:$D$122,#REF!)+SUMIF(#REF!,'PM STICKER'!$D$7:$D$122,#REF!)+SUMIF(#REF!,'PM STICKER'!$D$7:$D$122,#REF!)</f>
        <v>#REF!</v>
      </c>
      <c r="O10" t="e">
        <f>SUMIF(#REF!,'PM STICKER'!$D$7:$D$122,#REF!)+SUMIF(#REF!,'PM STICKER'!$D$7:$D$122,#REF!)+SUMIF(#REF!,'PM STICKER'!$D$7:$D$122,#REF!)</f>
        <v>#REF!</v>
      </c>
      <c r="P10" t="e">
        <f>SUMIF(#REF!,'PM STICKER'!$D$7:$D$122,#REF!)+SUMIF(#REF!,'PM STICKER'!$D$7:$D$122,#REF!)</f>
        <v>#REF!</v>
      </c>
      <c r="Q10" t="e">
        <f>SUMIF(#REF!,'PM STICKER'!$D$7:$D$122,#REF!)+SUMIF(#REF!,'PM STICKER'!$D$7:$D$122,#REF!)+SUMIF(#REF!,'PM STICKER'!$D$7:$D$122,#REF!)</f>
        <v>#REF!</v>
      </c>
      <c r="R10" t="e">
        <f>SUMIF(#REF!,'PM STICKER'!$D$7:$D$122,#REF!)+SUMIF(#REF!,'PM STICKER'!$D$7:$D$122,#REF!)+SUMIF(#REF!,'PM STICKER'!$D$7:$D$122,#REF!)</f>
        <v>#REF!</v>
      </c>
      <c r="S10" t="e">
        <f>SUMIF(#REF!,'PM STICKER'!$D$7:$D$122,#REF!)+SUMIF(#REF!,'PM STICKER'!$D$7:$D$122,#REF!)+SUMIF(#REF!,'PM STICKER'!$D$7:$D$122,#REF!)</f>
        <v>#REF!</v>
      </c>
      <c r="T10" t="e">
        <f>SUMIF(#REF!,'PM STICKER'!$D$7:$D$122,#REF!)+SUMIF(#REF!,'PM STICKER'!$D$7:$D$122,#REF!)+SUMIF(#REF!,'PM STICKER'!$D$7:$D$122,#REF!)</f>
        <v>#REF!</v>
      </c>
      <c r="U10" t="e">
        <f>SUMIF(#REF!,'PM STICKER'!$D$7:$D$122,#REF!)+SUMIF(#REF!,'PM STICKER'!$D$7:$D$122,#REF!)+SUMIF(#REF!,'PM STICKER'!$D$7:$D$122,#REF!)</f>
        <v>#REF!</v>
      </c>
      <c r="V10" t="e">
        <f t="shared" ref="V10:V71" si="1">SUM(J10:U10)</f>
        <v>#REF!</v>
      </c>
      <c r="W10" t="str">
        <f>VLOOKUP(D10,'[2]Mobil PTTU 15'!$B$5:$K$119,10,0)</f>
        <v>7000003604/10C0299JA</v>
      </c>
    </row>
    <row r="11" spans="2:24" ht="15" hidden="1" customHeight="1">
      <c r="B11">
        <f t="shared" si="0"/>
        <v>5</v>
      </c>
      <c r="C11" t="str">
        <f>VLOOKUP(D11,'[2]Mobil PTTU 15'!$B$5:$F$119,5,0)</f>
        <v>FORD EVEREST 4X4 2.5L TDMT-XLT</v>
      </c>
      <c r="D11" t="s">
        <v>17</v>
      </c>
      <c r="E11" t="str">
        <f>VLOOKUP(D11,'[2]Mobil PTTU 15'!$B$5:$C$119,2,0)</f>
        <v>01-9270</v>
      </c>
      <c r="F11" t="str">
        <f>VLOOKUP(D11,'[2]Mobil PTTU 15'!$B$5:$D$119,3,0)</f>
        <v>2007</v>
      </c>
      <c r="H11" t="str">
        <f>VLOOKUP(D11,'[2]Mobil PTTU 15'!$B$5:$H$119,7,0)</f>
        <v>MANAGEMENT</v>
      </c>
      <c r="I11" t="str">
        <f>VLOOKUP(D11,'[2]Mobil PTTU 15'!$B$5:$I$119,8,0)</f>
        <v>MANAGEMENT</v>
      </c>
      <c r="J11" t="e">
        <f>SUMIF(#REF!,'PM STICKER'!$D$7:$D$122,#REF!)+SUMIF(#REF!,'PM STICKER'!$D$7:$D$122,#REF!)+SUMIF(#REF!,'PM STICKER'!$D$7:$D$122,#REF!)</f>
        <v>#REF!</v>
      </c>
      <c r="K11" t="e">
        <f>SUMIF(#REF!,'PM STICKER'!$D$7:$D$122,#REF!)+SUMIF(#REF!,'PM STICKER'!$D$7:$D$122,#REF!)</f>
        <v>#REF!</v>
      </c>
      <c r="L11" t="e">
        <f>SUMIF(#REF!,'PM STICKER'!$D$7:$D$122,#REF!)+SUMIF(#REF!,'PM STICKER'!$D$7:$D$122,#REF!)+SUMIF(#REF!,'PM STICKER'!$D$7:$D$122,#REF!)</f>
        <v>#REF!</v>
      </c>
      <c r="M11" t="e">
        <f>SUMIF(#REF!,'PM STICKER'!$D$7:$D$122,#REF!)+SUMIF(#REF!,'PM STICKER'!$D$7:$D$122,#REF!)+SUMIF(#REF!,'PM STICKER'!$D$7:$D$122,#REF!)</f>
        <v>#REF!</v>
      </c>
      <c r="N11" t="e">
        <f>SUMIF(#REF!,'PM STICKER'!$D$7:$D$122,#REF!)+SUMIF(#REF!,'PM STICKER'!$D$7:$D$122,#REF!)+SUMIF(#REF!,'PM STICKER'!$D$7:$D$122,#REF!)</f>
        <v>#REF!</v>
      </c>
      <c r="O11" t="e">
        <f>SUMIF(#REF!,'PM STICKER'!$D$7:$D$122,#REF!)+SUMIF(#REF!,'PM STICKER'!$D$7:$D$122,#REF!)+SUMIF(#REF!,'PM STICKER'!$D$7:$D$122,#REF!)</f>
        <v>#REF!</v>
      </c>
      <c r="P11" t="e">
        <f>SUMIF(#REF!,'PM STICKER'!$D$7:$D$122,#REF!)+SUMIF(#REF!,'PM STICKER'!$D$7:$D$122,#REF!)</f>
        <v>#REF!</v>
      </c>
      <c r="Q11" t="e">
        <f>SUMIF(#REF!,'PM STICKER'!$D$7:$D$122,#REF!)+SUMIF(#REF!,'PM STICKER'!$D$7:$D$122,#REF!)+SUMIF(#REF!,'PM STICKER'!$D$7:$D$122,#REF!)</f>
        <v>#REF!</v>
      </c>
      <c r="R11" t="e">
        <f>SUMIF(#REF!,'PM STICKER'!$D$7:$D$122,#REF!)+SUMIF(#REF!,'PM STICKER'!$D$7:$D$122,#REF!)+SUMIF(#REF!,'PM STICKER'!$D$7:$D$122,#REF!)</f>
        <v>#REF!</v>
      </c>
      <c r="S11" t="e">
        <f>SUMIF(#REF!,'PM STICKER'!$D$7:$D$122,#REF!)+SUMIF(#REF!,'PM STICKER'!$D$7:$D$122,#REF!)+SUMIF(#REF!,'PM STICKER'!$D$7:$D$122,#REF!)</f>
        <v>#REF!</v>
      </c>
      <c r="T11" t="e">
        <f>SUMIF(#REF!,'PM STICKER'!$D$7:$D$122,#REF!)+SUMIF(#REF!,'PM STICKER'!$D$7:$D$122,#REF!)+SUMIF(#REF!,'PM STICKER'!$D$7:$D$122,#REF!)</f>
        <v>#REF!</v>
      </c>
      <c r="U11" t="e">
        <f>SUMIF(#REF!,'PM STICKER'!$D$7:$D$122,#REF!)+SUMIF(#REF!,'PM STICKER'!$D$7:$D$122,#REF!)+SUMIF(#REF!,'PM STICKER'!$D$7:$D$122,#REF!)</f>
        <v>#REF!</v>
      </c>
      <c r="V11" t="e">
        <f t="shared" si="1"/>
        <v>#REF!</v>
      </c>
      <c r="W11" t="str">
        <f>VLOOKUP(D11,'[2]Mobil PTTU 15'!$B$5:$K$119,10,0)</f>
        <v>7000003604/10C0210FZ</v>
      </c>
    </row>
    <row r="12" spans="2:24" ht="15" customHeight="1">
      <c r="B12">
        <f t="shared" si="0"/>
        <v>6</v>
      </c>
      <c r="C12">
        <f>VLOOKUP(D12,'[2]Mobil PTTU 15'!$B$5:$F$119,5,0)</f>
        <v>0</v>
      </c>
      <c r="E12">
        <f>VLOOKUP(D12,'[2]Mobil PTTU 15'!$B$5:$C$119,2,0)</f>
        <v>0</v>
      </c>
      <c r="F12">
        <f>VLOOKUP(D12,'[2]Mobil PTTU 15'!$B$5:$D$119,3,0)</f>
        <v>0</v>
      </c>
      <c r="H12">
        <f>VLOOKUP(D12,'[2]Mobil PTTU 15'!$B$5:$H$119,7,0)</f>
        <v>0</v>
      </c>
      <c r="I12">
        <f>VLOOKUP(D12,'[2]Mobil PTTU 15'!$B$5:$I$119,8,0)</f>
        <v>0</v>
      </c>
      <c r="J12" t="e">
        <f>SUMIF(#REF!,'PM STICKER'!$D$7:$D$122,#REF!)+SUMIF(#REF!,'PM STICKER'!$D$7:$D$122,#REF!)+SUMIF(#REF!,'PM STICKER'!$D$7:$D$122,#REF!)</f>
        <v>#REF!</v>
      </c>
      <c r="K12" t="e">
        <f>SUMIF(#REF!,'PM STICKER'!$D$7:$D$122,#REF!)+SUMIF(#REF!,'PM STICKER'!$D$7:$D$122,#REF!)</f>
        <v>#REF!</v>
      </c>
      <c r="L12" t="e">
        <f>SUMIF(#REF!,'PM STICKER'!$D$7:$D$122,#REF!)+SUMIF(#REF!,'PM STICKER'!$D$7:$D$122,#REF!)+SUMIF(#REF!,'PM STICKER'!$D$7:$D$122,#REF!)</f>
        <v>#REF!</v>
      </c>
      <c r="M12" t="e">
        <f>SUMIF(#REF!,'PM STICKER'!$D$7:$D$122,#REF!)+SUMIF(#REF!,'PM STICKER'!$D$7:$D$122,#REF!)+SUMIF(#REF!,'PM STICKER'!$D$7:$D$122,#REF!)</f>
        <v>#REF!</v>
      </c>
      <c r="N12" t="e">
        <f>SUMIF(#REF!,'PM STICKER'!$D$7:$D$122,#REF!)+SUMIF(#REF!,'PM STICKER'!$D$7:$D$122,#REF!)+SUMIF(#REF!,'PM STICKER'!$D$7:$D$122,#REF!)</f>
        <v>#REF!</v>
      </c>
      <c r="O12" t="e">
        <f>SUMIF(#REF!,'PM STICKER'!$D$7:$D$122,#REF!)+SUMIF(#REF!,'PM STICKER'!$D$7:$D$122,#REF!)+SUMIF(#REF!,'PM STICKER'!$D$7:$D$122,#REF!)</f>
        <v>#REF!</v>
      </c>
      <c r="P12" t="e">
        <f>SUMIF(#REF!,'PM STICKER'!$D$7:$D$122,#REF!)+SUMIF(#REF!,'PM STICKER'!$D$7:$D$122,#REF!)</f>
        <v>#REF!</v>
      </c>
      <c r="Q12" t="e">
        <f>SUMIF(#REF!,'PM STICKER'!$D$7:$D$122,#REF!)+SUMIF(#REF!,'PM STICKER'!$D$7:$D$122,#REF!)+SUMIF(#REF!,'PM STICKER'!$D$7:$D$122,#REF!)</f>
        <v>#REF!</v>
      </c>
      <c r="R12" t="e">
        <f>SUMIF(#REF!,'PM STICKER'!$D$7:$D$122,#REF!)+SUMIF(#REF!,'PM STICKER'!$D$7:$D$122,#REF!)+SUMIF(#REF!,'PM STICKER'!$D$7:$D$122,#REF!)</f>
        <v>#REF!</v>
      </c>
      <c r="S12" t="e">
        <f>SUMIF(#REF!,'PM STICKER'!$D$7:$D$122,#REF!)+SUMIF(#REF!,'PM STICKER'!$D$7:$D$122,#REF!)+SUMIF(#REF!,'PM STICKER'!$D$7:$D$122,#REF!)</f>
        <v>#REF!</v>
      </c>
      <c r="T12" t="e">
        <f>SUMIF(#REF!,'PM STICKER'!$D$7:$D$122,#REF!)+SUMIF(#REF!,'PM STICKER'!$D$7:$D$122,#REF!)+SUMIF(#REF!,'PM STICKER'!$D$7:$D$122,#REF!)</f>
        <v>#REF!</v>
      </c>
      <c r="U12" t="e">
        <f>SUMIF(#REF!,'PM STICKER'!$D$7:$D$122,#REF!)+SUMIF(#REF!,'PM STICKER'!$D$7:$D$122,#REF!)+SUMIF(#REF!,'PM STICKER'!$D$7:$D$122,#REF!)</f>
        <v>#REF!</v>
      </c>
      <c r="V12" t="e">
        <f t="shared" si="1"/>
        <v>#REF!</v>
      </c>
      <c r="W12">
        <f>VLOOKUP(D12,'[2]Mobil PTTU 15'!$B$5:$K$119,10,0)</f>
        <v>0</v>
      </c>
    </row>
    <row r="13" spans="2:24" ht="15" customHeight="1">
      <c r="B13">
        <f t="shared" si="0"/>
        <v>7</v>
      </c>
      <c r="C13">
        <f>VLOOKUP(D13,'[2]Mobil PTTU 15'!$B$5:$F$119,5,0)</f>
        <v>0</v>
      </c>
      <c r="E13">
        <f>VLOOKUP(D13,'[2]Mobil PTTU 15'!$B$5:$C$119,2,0)</f>
        <v>0</v>
      </c>
      <c r="F13">
        <f>VLOOKUP(D13,'[2]Mobil PTTU 15'!$B$5:$D$119,3,0)</f>
        <v>0</v>
      </c>
      <c r="H13">
        <f>VLOOKUP(D13,'[2]Mobil PTTU 15'!$B$5:$H$119,7,0)</f>
        <v>0</v>
      </c>
      <c r="I13">
        <f>VLOOKUP(D13,'[2]Mobil PTTU 15'!$B$5:$I$119,8,0)</f>
        <v>0</v>
      </c>
      <c r="J13" t="e">
        <f>SUMIF(#REF!,'PM STICKER'!$D$7:$D$122,#REF!)+SUMIF(#REF!,'PM STICKER'!$D$7:$D$122,#REF!)+SUMIF(#REF!,'PM STICKER'!$D$7:$D$122,#REF!)</f>
        <v>#REF!</v>
      </c>
      <c r="K13" t="e">
        <f>SUMIF(#REF!,'PM STICKER'!$D$7:$D$122,#REF!)+SUMIF(#REF!,'PM STICKER'!$D$7:$D$122,#REF!)</f>
        <v>#REF!</v>
      </c>
      <c r="L13" t="e">
        <f>SUMIF(#REF!,'PM STICKER'!$D$7:$D$122,#REF!)+SUMIF(#REF!,'PM STICKER'!$D$7:$D$122,#REF!)+SUMIF(#REF!,'PM STICKER'!$D$7:$D$122,#REF!)</f>
        <v>#REF!</v>
      </c>
      <c r="M13" t="e">
        <f>SUMIF(#REF!,'PM STICKER'!$D$7:$D$122,#REF!)+SUMIF(#REF!,'PM STICKER'!$D$7:$D$122,#REF!)+SUMIF(#REF!,'PM STICKER'!$D$7:$D$122,#REF!)</f>
        <v>#REF!</v>
      </c>
      <c r="N13" t="e">
        <f>SUMIF(#REF!,'PM STICKER'!$D$7:$D$122,#REF!)+SUMIF(#REF!,'PM STICKER'!$D$7:$D$122,#REF!)+SUMIF(#REF!,'PM STICKER'!$D$7:$D$122,#REF!)</f>
        <v>#REF!</v>
      </c>
      <c r="O13" t="e">
        <f>SUMIF(#REF!,'PM STICKER'!$D$7:$D$122,#REF!)+SUMIF(#REF!,'PM STICKER'!$D$7:$D$122,#REF!)+SUMIF(#REF!,'PM STICKER'!$D$7:$D$122,#REF!)</f>
        <v>#REF!</v>
      </c>
      <c r="P13" t="e">
        <f>SUMIF(#REF!,'PM STICKER'!$D$7:$D$122,#REF!)+SUMIF(#REF!,'PM STICKER'!$D$7:$D$122,#REF!)</f>
        <v>#REF!</v>
      </c>
      <c r="Q13" t="e">
        <f>SUMIF(#REF!,'PM STICKER'!$D$7:$D$122,#REF!)+SUMIF(#REF!,'PM STICKER'!$D$7:$D$122,#REF!)+SUMIF(#REF!,'PM STICKER'!$D$7:$D$122,#REF!)</f>
        <v>#REF!</v>
      </c>
      <c r="R13" t="e">
        <f>SUMIF(#REF!,'PM STICKER'!$D$7:$D$122,#REF!)+SUMIF(#REF!,'PM STICKER'!$D$7:$D$122,#REF!)+SUMIF(#REF!,'PM STICKER'!$D$7:$D$122,#REF!)</f>
        <v>#REF!</v>
      </c>
      <c r="S13" t="e">
        <f>SUMIF(#REF!,'PM STICKER'!$D$7:$D$122,#REF!)+SUMIF(#REF!,'PM STICKER'!$D$7:$D$122,#REF!)+SUMIF(#REF!,'PM STICKER'!$D$7:$D$122,#REF!)</f>
        <v>#REF!</v>
      </c>
      <c r="T13" t="e">
        <f>SUMIF(#REF!,'PM STICKER'!$D$7:$D$122,#REF!)+SUMIF(#REF!,'PM STICKER'!$D$7:$D$122,#REF!)+SUMIF(#REF!,'PM STICKER'!$D$7:$D$122,#REF!)</f>
        <v>#REF!</v>
      </c>
      <c r="U13" t="e">
        <f>SUMIF(#REF!,'PM STICKER'!$D$7:$D$122,#REF!)+SUMIF(#REF!,'PM STICKER'!$D$7:$D$122,#REF!)+SUMIF(#REF!,'PM STICKER'!$D$7:$D$122,#REF!)</f>
        <v>#REF!</v>
      </c>
      <c r="V13" t="e">
        <f t="shared" si="1"/>
        <v>#REF!</v>
      </c>
      <c r="W13">
        <f>VLOOKUP(D13,'[2]Mobil PTTU 15'!$B$5:$K$119,10,0)</f>
        <v>0</v>
      </c>
    </row>
    <row r="14" spans="2:24" ht="15" customHeight="1">
      <c r="B14">
        <f t="shared" si="0"/>
        <v>8</v>
      </c>
      <c r="C14">
        <f>VLOOKUP(D14,'[2]Mobil PTTU 15'!$B$5:$F$119,5,0)</f>
        <v>0</v>
      </c>
      <c r="E14">
        <f>VLOOKUP(D14,'[2]Mobil PTTU 15'!$B$5:$C$119,2,0)</f>
        <v>0</v>
      </c>
      <c r="F14">
        <f>VLOOKUP(D14,'[2]Mobil PTTU 15'!$B$5:$D$119,3,0)</f>
        <v>0</v>
      </c>
      <c r="H14">
        <f>VLOOKUP(D14,'[2]Mobil PTTU 15'!$B$5:$H$119,7,0)</f>
        <v>0</v>
      </c>
      <c r="I14">
        <f>VLOOKUP(D14,'[2]Mobil PTTU 15'!$B$5:$I$119,8,0)</f>
        <v>0</v>
      </c>
      <c r="J14" t="e">
        <f>SUMIF(#REF!,'PM STICKER'!$D$7:$D$122,#REF!)+SUMIF(#REF!,'PM STICKER'!$D$7:$D$122,#REF!)+SUMIF(#REF!,'PM STICKER'!$D$7:$D$122,#REF!)</f>
        <v>#REF!</v>
      </c>
      <c r="K14" t="e">
        <f>SUMIF(#REF!,'PM STICKER'!$D$7:$D$122,#REF!)+SUMIF(#REF!,'PM STICKER'!$D$7:$D$122,#REF!)</f>
        <v>#REF!</v>
      </c>
      <c r="L14" t="e">
        <f>SUMIF(#REF!,'PM STICKER'!$D$7:$D$122,#REF!)+SUMIF(#REF!,'PM STICKER'!$D$7:$D$122,#REF!)+SUMIF(#REF!,'PM STICKER'!$D$7:$D$122,#REF!)</f>
        <v>#REF!</v>
      </c>
      <c r="M14" t="e">
        <f>SUMIF(#REF!,'PM STICKER'!$D$7:$D$122,#REF!)+SUMIF(#REF!,'PM STICKER'!$D$7:$D$122,#REF!)+SUMIF(#REF!,'PM STICKER'!$D$7:$D$122,#REF!)</f>
        <v>#REF!</v>
      </c>
      <c r="N14" t="e">
        <f>SUMIF(#REF!,'PM STICKER'!$D$7:$D$122,#REF!)+SUMIF(#REF!,'PM STICKER'!$D$7:$D$122,#REF!)+SUMIF(#REF!,'PM STICKER'!$D$7:$D$122,#REF!)</f>
        <v>#REF!</v>
      </c>
      <c r="O14" t="e">
        <f>SUMIF(#REF!,'PM STICKER'!$D$7:$D$122,#REF!)+SUMIF(#REF!,'PM STICKER'!$D$7:$D$122,#REF!)+SUMIF(#REF!,'PM STICKER'!$D$7:$D$122,#REF!)</f>
        <v>#REF!</v>
      </c>
      <c r="P14" t="e">
        <f>SUMIF(#REF!,'PM STICKER'!$D$7:$D$122,#REF!)+SUMIF(#REF!,'PM STICKER'!$D$7:$D$122,#REF!)</f>
        <v>#REF!</v>
      </c>
      <c r="Q14" t="e">
        <f>SUMIF(#REF!,'PM STICKER'!$D$7:$D$122,#REF!)+SUMIF(#REF!,'PM STICKER'!$D$7:$D$122,#REF!)+SUMIF(#REF!,'PM STICKER'!$D$7:$D$122,#REF!)</f>
        <v>#REF!</v>
      </c>
      <c r="R14" t="e">
        <f>SUMIF(#REF!,'PM STICKER'!$D$7:$D$122,#REF!)+SUMIF(#REF!,'PM STICKER'!$D$7:$D$122,#REF!)+SUMIF(#REF!,'PM STICKER'!$D$7:$D$122,#REF!)</f>
        <v>#REF!</v>
      </c>
      <c r="S14" t="e">
        <f>SUMIF(#REF!,'PM STICKER'!$D$7:$D$122,#REF!)+SUMIF(#REF!,'PM STICKER'!$D$7:$D$122,#REF!)+SUMIF(#REF!,'PM STICKER'!$D$7:$D$122,#REF!)</f>
        <v>#REF!</v>
      </c>
      <c r="T14" t="e">
        <f>SUMIF(#REF!,'PM STICKER'!$D$7:$D$122,#REF!)+SUMIF(#REF!,'PM STICKER'!$D$7:$D$122,#REF!)+SUMIF(#REF!,'PM STICKER'!$D$7:$D$122,#REF!)</f>
        <v>#REF!</v>
      </c>
      <c r="U14" t="e">
        <f>SUMIF(#REF!,'PM STICKER'!$D$7:$D$122,#REF!)+SUMIF(#REF!,'PM STICKER'!$D$7:$D$122,#REF!)+SUMIF(#REF!,'PM STICKER'!$D$7:$D$122,#REF!)</f>
        <v>#REF!</v>
      </c>
      <c r="V14" t="e">
        <f t="shared" si="1"/>
        <v>#REF!</v>
      </c>
      <c r="W14">
        <f>VLOOKUP(D14,'[2]Mobil PTTU 15'!$B$5:$K$119,10,0)</f>
        <v>0</v>
      </c>
    </row>
    <row r="15" spans="2:24" ht="15" customHeight="1">
      <c r="B15">
        <f t="shared" si="0"/>
        <v>9</v>
      </c>
      <c r="C15">
        <f>VLOOKUP(D15,'[2]Mobil PTTU 15'!$B$5:$F$119,5,0)</f>
        <v>0</v>
      </c>
      <c r="E15">
        <f>VLOOKUP(D15,'[2]Mobil PTTU 15'!$B$5:$C$119,2,0)</f>
        <v>0</v>
      </c>
      <c r="F15">
        <f>VLOOKUP(D15,'[2]Mobil PTTU 15'!$B$5:$D$119,3,0)</f>
        <v>0</v>
      </c>
      <c r="H15">
        <f>VLOOKUP(D15,'[2]Mobil PTTU 15'!$B$5:$H$119,7,0)</f>
        <v>0</v>
      </c>
      <c r="I15">
        <f>VLOOKUP(D15,'[2]Mobil PTTU 15'!$B$5:$I$119,8,0)</f>
        <v>0</v>
      </c>
      <c r="J15" t="e">
        <f>SUMIF(#REF!,'PM STICKER'!$D$7:$D$122,#REF!)+SUMIF(#REF!,'PM STICKER'!$D$7:$D$122,#REF!)+SUMIF(#REF!,'PM STICKER'!$D$7:$D$122,#REF!)</f>
        <v>#REF!</v>
      </c>
      <c r="K15" t="e">
        <f>SUMIF(#REF!,'PM STICKER'!$D$7:$D$122,#REF!)+SUMIF(#REF!,'PM STICKER'!$D$7:$D$122,#REF!)</f>
        <v>#REF!</v>
      </c>
      <c r="L15" t="e">
        <f>SUMIF(#REF!,'PM STICKER'!$D$7:$D$122,#REF!)+SUMIF(#REF!,'PM STICKER'!$D$7:$D$122,#REF!)+SUMIF(#REF!,'PM STICKER'!$D$7:$D$122,#REF!)</f>
        <v>#REF!</v>
      </c>
      <c r="M15" t="e">
        <f>SUMIF(#REF!,'PM STICKER'!$D$7:$D$122,#REF!)+SUMIF(#REF!,'PM STICKER'!$D$7:$D$122,#REF!)+SUMIF(#REF!,'PM STICKER'!$D$7:$D$122,#REF!)</f>
        <v>#REF!</v>
      </c>
      <c r="N15" t="e">
        <f>SUMIF(#REF!,'PM STICKER'!$D$7:$D$122,#REF!)+SUMIF(#REF!,'PM STICKER'!$D$7:$D$122,#REF!)+SUMIF(#REF!,'PM STICKER'!$D$7:$D$122,#REF!)</f>
        <v>#REF!</v>
      </c>
      <c r="O15" t="e">
        <f>SUMIF(#REF!,'PM STICKER'!$D$7:$D$122,#REF!)+SUMIF(#REF!,'PM STICKER'!$D$7:$D$122,#REF!)+SUMIF(#REF!,'PM STICKER'!$D$7:$D$122,#REF!)</f>
        <v>#REF!</v>
      </c>
      <c r="P15" t="e">
        <f>SUMIF(#REF!,'PM STICKER'!$D$7:$D$122,#REF!)+SUMIF(#REF!,'PM STICKER'!$D$7:$D$122,#REF!)</f>
        <v>#REF!</v>
      </c>
      <c r="Q15" t="e">
        <f>SUMIF(#REF!,'PM STICKER'!$D$7:$D$122,#REF!)+SUMIF(#REF!,'PM STICKER'!$D$7:$D$122,#REF!)+SUMIF(#REF!,'PM STICKER'!$D$7:$D$122,#REF!)</f>
        <v>#REF!</v>
      </c>
      <c r="R15" t="e">
        <f>SUMIF(#REF!,'PM STICKER'!$D$7:$D$122,#REF!)+SUMIF(#REF!,'PM STICKER'!$D$7:$D$122,#REF!)+SUMIF(#REF!,'PM STICKER'!$D$7:$D$122,#REF!)</f>
        <v>#REF!</v>
      </c>
      <c r="S15" t="e">
        <f>SUMIF(#REF!,'PM STICKER'!$D$7:$D$122,#REF!)+SUMIF(#REF!,'PM STICKER'!$D$7:$D$122,#REF!)+SUMIF(#REF!,'PM STICKER'!$D$7:$D$122,#REF!)</f>
        <v>#REF!</v>
      </c>
      <c r="T15" t="e">
        <f>SUMIF(#REF!,'PM STICKER'!$D$7:$D$122,#REF!)+SUMIF(#REF!,'PM STICKER'!$D$7:$D$122,#REF!)+SUMIF(#REF!,'PM STICKER'!$D$7:$D$122,#REF!)</f>
        <v>#REF!</v>
      </c>
      <c r="U15" t="e">
        <f>SUMIF(#REF!,'PM STICKER'!$D$7:$D$122,#REF!)+SUMIF(#REF!,'PM STICKER'!$D$7:$D$122,#REF!)+SUMIF(#REF!,'PM STICKER'!$D$7:$D$122,#REF!)</f>
        <v>#REF!</v>
      </c>
      <c r="V15" t="e">
        <f t="shared" si="1"/>
        <v>#REF!</v>
      </c>
      <c r="W15">
        <f>VLOOKUP(D15,'[2]Mobil PTTU 15'!$B$5:$K$119,10,0)</f>
        <v>0</v>
      </c>
    </row>
    <row r="16" spans="2:24" ht="15" customHeight="1">
      <c r="B16">
        <f t="shared" si="0"/>
        <v>10</v>
      </c>
      <c r="C16">
        <f>VLOOKUP(D16,'[2]Mobil PTTU 15'!$B$5:$F$119,5,0)</f>
        <v>0</v>
      </c>
      <c r="E16">
        <f>VLOOKUP(D16,'[2]Mobil PTTU 15'!$B$5:$C$119,2,0)</f>
        <v>0</v>
      </c>
      <c r="F16">
        <f>VLOOKUP(D16,'[2]Mobil PTTU 15'!$B$5:$D$119,3,0)</f>
        <v>0</v>
      </c>
      <c r="H16">
        <f>VLOOKUP(D16,'[2]Mobil PTTU 15'!$B$5:$H$119,7,0)</f>
        <v>0</v>
      </c>
      <c r="I16">
        <f>VLOOKUP(D16,'[2]Mobil PTTU 15'!$B$5:$I$119,8,0)</f>
        <v>0</v>
      </c>
      <c r="J16" t="e">
        <f>SUMIF(#REF!,'PM STICKER'!$D$7:$D$122,#REF!)+SUMIF(#REF!,'PM STICKER'!$D$7:$D$122,#REF!)+SUMIF(#REF!,'PM STICKER'!$D$7:$D$122,#REF!)</f>
        <v>#REF!</v>
      </c>
      <c r="K16" t="e">
        <f>SUMIF(#REF!,'PM STICKER'!$D$7:$D$122,#REF!)+SUMIF(#REF!,'PM STICKER'!$D$7:$D$122,#REF!)</f>
        <v>#REF!</v>
      </c>
      <c r="L16" t="e">
        <f>SUMIF(#REF!,'PM STICKER'!$D$7:$D$122,#REF!)+SUMIF(#REF!,'PM STICKER'!$D$7:$D$122,#REF!)+SUMIF(#REF!,'PM STICKER'!$D$7:$D$122,#REF!)</f>
        <v>#REF!</v>
      </c>
      <c r="M16" t="e">
        <f>SUMIF(#REF!,'PM STICKER'!$D$7:$D$122,#REF!)+SUMIF(#REF!,'PM STICKER'!$D$7:$D$122,#REF!)+SUMIF(#REF!,'PM STICKER'!$D$7:$D$122,#REF!)</f>
        <v>#REF!</v>
      </c>
      <c r="N16" t="e">
        <f>SUMIF(#REF!,'PM STICKER'!$D$7:$D$122,#REF!)+SUMIF(#REF!,'PM STICKER'!$D$7:$D$122,#REF!)+SUMIF(#REF!,'PM STICKER'!$D$7:$D$122,#REF!)</f>
        <v>#REF!</v>
      </c>
      <c r="O16" t="e">
        <f>SUMIF(#REF!,'PM STICKER'!$D$7:$D$122,#REF!)+SUMIF(#REF!,'PM STICKER'!$D$7:$D$122,#REF!)+SUMIF(#REF!,'PM STICKER'!$D$7:$D$122,#REF!)</f>
        <v>#REF!</v>
      </c>
      <c r="P16" t="e">
        <f>SUMIF(#REF!,'PM STICKER'!$D$7:$D$122,#REF!)+SUMIF(#REF!,'PM STICKER'!$D$7:$D$122,#REF!)</f>
        <v>#REF!</v>
      </c>
      <c r="Q16" t="e">
        <f>SUMIF(#REF!,'PM STICKER'!$D$7:$D$122,#REF!)+SUMIF(#REF!,'PM STICKER'!$D$7:$D$122,#REF!)+SUMIF(#REF!,'PM STICKER'!$D$7:$D$122,#REF!)</f>
        <v>#REF!</v>
      </c>
      <c r="R16" t="e">
        <f>SUMIF(#REF!,'PM STICKER'!$D$7:$D$122,#REF!)+SUMIF(#REF!,'PM STICKER'!$D$7:$D$122,#REF!)+SUMIF(#REF!,'PM STICKER'!$D$7:$D$122,#REF!)</f>
        <v>#REF!</v>
      </c>
      <c r="S16" t="e">
        <f>SUMIF(#REF!,'PM STICKER'!$D$7:$D$122,#REF!)+SUMIF(#REF!,'PM STICKER'!$D$7:$D$122,#REF!)+SUMIF(#REF!,'PM STICKER'!$D$7:$D$122,#REF!)</f>
        <v>#REF!</v>
      </c>
      <c r="T16" t="e">
        <f>SUMIF(#REF!,'PM STICKER'!$D$7:$D$122,#REF!)+SUMIF(#REF!,'PM STICKER'!$D$7:$D$122,#REF!)+SUMIF(#REF!,'PM STICKER'!$D$7:$D$122,#REF!)</f>
        <v>#REF!</v>
      </c>
      <c r="U16" t="e">
        <f>SUMIF(#REF!,'PM STICKER'!$D$7:$D$122,#REF!)+SUMIF(#REF!,'PM STICKER'!$D$7:$D$122,#REF!)+SUMIF(#REF!,'PM STICKER'!$D$7:$D$122,#REF!)</f>
        <v>#REF!</v>
      </c>
      <c r="V16" t="e">
        <f t="shared" si="1"/>
        <v>#REF!</v>
      </c>
      <c r="W16">
        <f>VLOOKUP(D16,'[2]Mobil PTTU 15'!$B$5:$K$119,10,0)</f>
        <v>0</v>
      </c>
    </row>
    <row r="17" spans="2:23" ht="15" customHeight="1">
      <c r="B17">
        <f t="shared" si="0"/>
        <v>11</v>
      </c>
      <c r="C17">
        <f>VLOOKUP(D17,'[2]Mobil PTTU 15'!$B$5:$F$119,5,0)</f>
        <v>0</v>
      </c>
      <c r="E17">
        <f>VLOOKUP(D17,'[2]Mobil PTTU 15'!$B$5:$C$119,2,0)</f>
        <v>0</v>
      </c>
      <c r="F17">
        <f>VLOOKUP(D17,'[2]Mobil PTTU 15'!$B$5:$D$119,3,0)</f>
        <v>0</v>
      </c>
      <c r="H17">
        <f>VLOOKUP(D17,'[2]Mobil PTTU 15'!$B$5:$H$119,7,0)</f>
        <v>0</v>
      </c>
      <c r="I17">
        <f>VLOOKUP(D17,'[2]Mobil PTTU 15'!$B$5:$I$119,8,0)</f>
        <v>0</v>
      </c>
      <c r="J17" t="e">
        <f>SUMIF(#REF!,'PM STICKER'!$D$7:$D$122,#REF!)+SUMIF(#REF!,'PM STICKER'!$D$7:$D$122,#REF!)+SUMIF(#REF!,'PM STICKER'!$D$7:$D$122,#REF!)</f>
        <v>#REF!</v>
      </c>
      <c r="K17" t="e">
        <f>SUMIF(#REF!,'PM STICKER'!$D$7:$D$122,#REF!)+SUMIF(#REF!,'PM STICKER'!$D$7:$D$122,#REF!)</f>
        <v>#REF!</v>
      </c>
      <c r="L17" t="e">
        <f>SUMIF(#REF!,'PM STICKER'!$D$7:$D$122,#REF!)+SUMIF(#REF!,'PM STICKER'!$D$7:$D$122,#REF!)+SUMIF(#REF!,'PM STICKER'!$D$7:$D$122,#REF!)</f>
        <v>#REF!</v>
      </c>
      <c r="M17" t="e">
        <f>SUMIF(#REF!,'PM STICKER'!$D$7:$D$122,#REF!)+SUMIF(#REF!,'PM STICKER'!$D$7:$D$122,#REF!)+SUMIF(#REF!,'PM STICKER'!$D$7:$D$122,#REF!)</f>
        <v>#REF!</v>
      </c>
      <c r="N17" t="e">
        <f>SUMIF(#REF!,'PM STICKER'!$D$7:$D$122,#REF!)+SUMIF(#REF!,'PM STICKER'!$D$7:$D$122,#REF!)+SUMIF(#REF!,'PM STICKER'!$D$7:$D$122,#REF!)</f>
        <v>#REF!</v>
      </c>
      <c r="O17" t="e">
        <f>SUMIF(#REF!,'PM STICKER'!$D$7:$D$122,#REF!)+SUMIF(#REF!,'PM STICKER'!$D$7:$D$122,#REF!)+SUMIF(#REF!,'PM STICKER'!$D$7:$D$122,#REF!)</f>
        <v>#REF!</v>
      </c>
      <c r="P17" t="e">
        <f>SUMIF(#REF!,'PM STICKER'!$D$7:$D$122,#REF!)+SUMIF(#REF!,'PM STICKER'!$D$7:$D$122,#REF!)</f>
        <v>#REF!</v>
      </c>
      <c r="Q17" t="e">
        <f>SUMIF(#REF!,'PM STICKER'!$D$7:$D$122,#REF!)+SUMIF(#REF!,'PM STICKER'!$D$7:$D$122,#REF!)+SUMIF(#REF!,'PM STICKER'!$D$7:$D$122,#REF!)</f>
        <v>#REF!</v>
      </c>
      <c r="R17" t="e">
        <f>SUMIF(#REF!,'PM STICKER'!$D$7:$D$122,#REF!)+SUMIF(#REF!,'PM STICKER'!$D$7:$D$122,#REF!)+SUMIF(#REF!,'PM STICKER'!$D$7:$D$122,#REF!)</f>
        <v>#REF!</v>
      </c>
      <c r="S17" t="e">
        <f>SUMIF(#REF!,'PM STICKER'!$D$7:$D$122,#REF!)+SUMIF(#REF!,'PM STICKER'!$D$7:$D$122,#REF!)+SUMIF(#REF!,'PM STICKER'!$D$7:$D$122,#REF!)</f>
        <v>#REF!</v>
      </c>
      <c r="T17" t="e">
        <f>SUMIF(#REF!,'PM STICKER'!$D$7:$D$122,#REF!)+SUMIF(#REF!,'PM STICKER'!$D$7:$D$122,#REF!)+SUMIF(#REF!,'PM STICKER'!$D$7:$D$122,#REF!)</f>
        <v>#REF!</v>
      </c>
      <c r="U17" t="e">
        <f>SUMIF(#REF!,'PM STICKER'!$D$7:$D$122,#REF!)+SUMIF(#REF!,'PM STICKER'!$D$7:$D$122,#REF!)+SUMIF(#REF!,'PM STICKER'!$D$7:$D$122,#REF!)</f>
        <v>#REF!</v>
      </c>
      <c r="V17" t="e">
        <f t="shared" si="1"/>
        <v>#REF!</v>
      </c>
      <c r="W17">
        <f>VLOOKUP(D17,'[2]Mobil PTTU 15'!$B$5:$K$119,10,0)</f>
        <v>0</v>
      </c>
    </row>
    <row r="18" spans="2:23" ht="15" customHeight="1">
      <c r="B18">
        <f t="shared" si="0"/>
        <v>12</v>
      </c>
      <c r="C18">
        <f>VLOOKUP(D18,'[2]Mobil PTTU 15'!$B$5:$F$119,5,0)</f>
        <v>0</v>
      </c>
      <c r="E18">
        <f>VLOOKUP(D18,'[2]Mobil PTTU 15'!$B$5:$C$119,2,0)</f>
        <v>0</v>
      </c>
      <c r="F18">
        <f>VLOOKUP(D18,'[2]Mobil PTTU 15'!$B$5:$D$119,3,0)</f>
        <v>0</v>
      </c>
      <c r="H18">
        <f>VLOOKUP(D18,'[2]Mobil PTTU 15'!$B$5:$H$119,7,0)</f>
        <v>0</v>
      </c>
      <c r="I18">
        <f>VLOOKUP(D18,'[2]Mobil PTTU 15'!$B$5:$I$119,8,0)</f>
        <v>0</v>
      </c>
      <c r="J18" t="e">
        <f>SUMIF(#REF!,'PM STICKER'!$D$7:$D$122,#REF!)+SUMIF(#REF!,'PM STICKER'!$D$7:$D$122,#REF!)+SUMIF(#REF!,'PM STICKER'!$D$7:$D$122,#REF!)</f>
        <v>#REF!</v>
      </c>
      <c r="K18" t="e">
        <f>SUMIF(#REF!,'PM STICKER'!$D$7:$D$122,#REF!)+SUMIF(#REF!,'PM STICKER'!$D$7:$D$122,#REF!)</f>
        <v>#REF!</v>
      </c>
      <c r="L18" t="e">
        <f>SUMIF(#REF!,'PM STICKER'!$D$7:$D$122,#REF!)+SUMIF(#REF!,'PM STICKER'!$D$7:$D$122,#REF!)+SUMIF(#REF!,'PM STICKER'!$D$7:$D$122,#REF!)</f>
        <v>#REF!</v>
      </c>
      <c r="M18" t="e">
        <f>SUMIF(#REF!,'PM STICKER'!$D$7:$D$122,#REF!)+SUMIF(#REF!,'PM STICKER'!$D$7:$D$122,#REF!)+SUMIF(#REF!,'PM STICKER'!$D$7:$D$122,#REF!)</f>
        <v>#REF!</v>
      </c>
      <c r="N18" t="e">
        <f>SUMIF(#REF!,'PM STICKER'!$D$7:$D$122,#REF!)+SUMIF(#REF!,'PM STICKER'!$D$7:$D$122,#REF!)+SUMIF(#REF!,'PM STICKER'!$D$7:$D$122,#REF!)</f>
        <v>#REF!</v>
      </c>
      <c r="O18" t="e">
        <f>SUMIF(#REF!,'PM STICKER'!$D$7:$D$122,#REF!)+SUMIF(#REF!,'PM STICKER'!$D$7:$D$122,#REF!)+SUMIF(#REF!,'PM STICKER'!$D$7:$D$122,#REF!)</f>
        <v>#REF!</v>
      </c>
      <c r="P18" t="e">
        <f>SUMIF(#REF!,'PM STICKER'!$D$7:$D$122,#REF!)+SUMIF(#REF!,'PM STICKER'!$D$7:$D$122,#REF!)</f>
        <v>#REF!</v>
      </c>
      <c r="Q18" t="e">
        <f>SUMIF(#REF!,'PM STICKER'!$D$7:$D$122,#REF!)+SUMIF(#REF!,'PM STICKER'!$D$7:$D$122,#REF!)+SUMIF(#REF!,'PM STICKER'!$D$7:$D$122,#REF!)</f>
        <v>#REF!</v>
      </c>
      <c r="R18" t="e">
        <f>SUMIF(#REF!,'PM STICKER'!$D$7:$D$122,#REF!)+SUMIF(#REF!,'PM STICKER'!$D$7:$D$122,#REF!)+SUMIF(#REF!,'PM STICKER'!$D$7:$D$122,#REF!)</f>
        <v>#REF!</v>
      </c>
      <c r="S18" t="e">
        <f>SUMIF(#REF!,'PM STICKER'!$D$7:$D$122,#REF!)+SUMIF(#REF!,'PM STICKER'!$D$7:$D$122,#REF!)+SUMIF(#REF!,'PM STICKER'!$D$7:$D$122,#REF!)</f>
        <v>#REF!</v>
      </c>
      <c r="T18" t="e">
        <f>SUMIF(#REF!,'PM STICKER'!$D$7:$D$122,#REF!)+SUMIF(#REF!,'PM STICKER'!$D$7:$D$122,#REF!)+SUMIF(#REF!,'PM STICKER'!$D$7:$D$122,#REF!)</f>
        <v>#REF!</v>
      </c>
      <c r="U18" t="e">
        <f>SUMIF(#REF!,'PM STICKER'!$D$7:$D$122,#REF!)+SUMIF(#REF!,'PM STICKER'!$D$7:$D$122,#REF!)+SUMIF(#REF!,'PM STICKER'!$D$7:$D$122,#REF!)</f>
        <v>#REF!</v>
      </c>
      <c r="V18" t="e">
        <f t="shared" si="1"/>
        <v>#REF!</v>
      </c>
      <c r="W18">
        <f>VLOOKUP(D18,'[2]Mobil PTTU 15'!$B$5:$K$119,10,0)</f>
        <v>0</v>
      </c>
    </row>
    <row r="19" spans="2:23" ht="15" customHeight="1">
      <c r="B19">
        <f t="shared" si="0"/>
        <v>13</v>
      </c>
      <c r="C19">
        <f>VLOOKUP(D19,'[2]Mobil PTTU 15'!$B$5:$F$119,5,0)</f>
        <v>0</v>
      </c>
      <c r="E19">
        <f>VLOOKUP(D19,'[2]Mobil PTTU 15'!$B$5:$C$119,2,0)</f>
        <v>0</v>
      </c>
      <c r="F19">
        <f>VLOOKUP(D19,'[2]Mobil PTTU 15'!$B$5:$D$119,3,0)</f>
        <v>0</v>
      </c>
      <c r="H19">
        <f>VLOOKUP(D19,'[2]Mobil PTTU 15'!$B$5:$H$119,7,0)</f>
        <v>0</v>
      </c>
      <c r="I19">
        <f>VLOOKUP(D19,'[2]Mobil PTTU 15'!$B$5:$I$119,8,0)</f>
        <v>0</v>
      </c>
      <c r="J19" t="e">
        <f>SUMIF(#REF!,'PM STICKER'!$D$7:$D$122,#REF!)+SUMIF(#REF!,'PM STICKER'!$D$7:$D$122,#REF!)+SUMIF(#REF!,'PM STICKER'!$D$7:$D$122,#REF!)</f>
        <v>#REF!</v>
      </c>
      <c r="K19" t="e">
        <f>SUMIF(#REF!,'PM STICKER'!$D$7:$D$122,#REF!)+SUMIF(#REF!,'PM STICKER'!$D$7:$D$122,#REF!)</f>
        <v>#REF!</v>
      </c>
      <c r="L19" t="e">
        <f>SUMIF(#REF!,'PM STICKER'!$D$7:$D$122,#REF!)+SUMIF(#REF!,'PM STICKER'!$D$7:$D$122,#REF!)+SUMIF(#REF!,'PM STICKER'!$D$7:$D$122,#REF!)</f>
        <v>#REF!</v>
      </c>
      <c r="M19" t="e">
        <f>SUMIF(#REF!,'PM STICKER'!$D$7:$D$122,#REF!)+SUMIF(#REF!,'PM STICKER'!$D$7:$D$122,#REF!)+SUMIF(#REF!,'PM STICKER'!$D$7:$D$122,#REF!)</f>
        <v>#REF!</v>
      </c>
      <c r="N19" t="e">
        <f>SUMIF(#REF!,'PM STICKER'!$D$7:$D$122,#REF!)+SUMIF(#REF!,'PM STICKER'!$D$7:$D$122,#REF!)+SUMIF(#REF!,'PM STICKER'!$D$7:$D$122,#REF!)</f>
        <v>#REF!</v>
      </c>
      <c r="O19" t="e">
        <f>SUMIF(#REF!,'PM STICKER'!$D$7:$D$122,#REF!)+SUMIF(#REF!,'PM STICKER'!$D$7:$D$122,#REF!)+SUMIF(#REF!,'PM STICKER'!$D$7:$D$122,#REF!)</f>
        <v>#REF!</v>
      </c>
      <c r="P19" t="e">
        <f>SUMIF(#REF!,'PM STICKER'!$D$7:$D$122,#REF!)+SUMIF(#REF!,'PM STICKER'!$D$7:$D$122,#REF!)</f>
        <v>#REF!</v>
      </c>
      <c r="Q19" t="e">
        <f>SUMIF(#REF!,'PM STICKER'!$D$7:$D$122,#REF!)+SUMIF(#REF!,'PM STICKER'!$D$7:$D$122,#REF!)+SUMIF(#REF!,'PM STICKER'!$D$7:$D$122,#REF!)</f>
        <v>#REF!</v>
      </c>
      <c r="R19" t="e">
        <f>SUMIF(#REF!,'PM STICKER'!$D$7:$D$122,#REF!)+SUMIF(#REF!,'PM STICKER'!$D$7:$D$122,#REF!)+SUMIF(#REF!,'PM STICKER'!$D$7:$D$122,#REF!)</f>
        <v>#REF!</v>
      </c>
      <c r="S19" t="e">
        <f>SUMIF(#REF!,'PM STICKER'!$D$7:$D$122,#REF!)+SUMIF(#REF!,'PM STICKER'!$D$7:$D$122,#REF!)+SUMIF(#REF!,'PM STICKER'!$D$7:$D$122,#REF!)</f>
        <v>#REF!</v>
      </c>
      <c r="T19" t="e">
        <f>SUMIF(#REF!,'PM STICKER'!$D$7:$D$122,#REF!)+SUMIF(#REF!,'PM STICKER'!$D$7:$D$122,#REF!)+SUMIF(#REF!,'PM STICKER'!$D$7:$D$122,#REF!)</f>
        <v>#REF!</v>
      </c>
      <c r="U19" t="e">
        <f>SUMIF(#REF!,'PM STICKER'!$D$7:$D$122,#REF!)+SUMIF(#REF!,'PM STICKER'!$D$7:$D$122,#REF!)+SUMIF(#REF!,'PM STICKER'!$D$7:$D$122,#REF!)</f>
        <v>#REF!</v>
      </c>
      <c r="V19" t="e">
        <f t="shared" si="1"/>
        <v>#REF!</v>
      </c>
      <c r="W19">
        <f>VLOOKUP(D19,'[2]Mobil PTTU 15'!$B$5:$K$119,10,0)</f>
        <v>0</v>
      </c>
    </row>
    <row r="20" spans="2:23" ht="15" customHeight="1">
      <c r="B20">
        <f t="shared" si="0"/>
        <v>14</v>
      </c>
      <c r="C20">
        <f>VLOOKUP(D20,'[2]Mobil PTTU 15'!$B$5:$F$119,5,0)</f>
        <v>0</v>
      </c>
      <c r="E20">
        <f>VLOOKUP(D20,'[2]Mobil PTTU 15'!$B$5:$C$119,2,0)</f>
        <v>0</v>
      </c>
      <c r="F20">
        <f>VLOOKUP(D20,'[2]Mobil PTTU 15'!$B$5:$D$119,3,0)</f>
        <v>0</v>
      </c>
      <c r="H20">
        <f>VLOOKUP(D20,'[2]Mobil PTTU 15'!$B$5:$H$119,7,0)</f>
        <v>0</v>
      </c>
      <c r="I20">
        <f>VLOOKUP(D20,'[2]Mobil PTTU 15'!$B$5:$I$119,8,0)</f>
        <v>0</v>
      </c>
      <c r="J20" t="e">
        <f>SUMIF(#REF!,'PM STICKER'!$D$7:$D$122,#REF!)+SUMIF(#REF!,'PM STICKER'!$D$7:$D$122,#REF!)+SUMIF(#REF!,'PM STICKER'!$D$7:$D$122,#REF!)</f>
        <v>#REF!</v>
      </c>
      <c r="K20" t="e">
        <f>SUMIF(#REF!,'PM STICKER'!$D$7:$D$122,#REF!)+SUMIF(#REF!,'PM STICKER'!$D$7:$D$122,#REF!)</f>
        <v>#REF!</v>
      </c>
      <c r="L20" t="e">
        <f>SUMIF(#REF!,'PM STICKER'!$D$7:$D$122,#REF!)+SUMIF(#REF!,'PM STICKER'!$D$7:$D$122,#REF!)+SUMIF(#REF!,'PM STICKER'!$D$7:$D$122,#REF!)</f>
        <v>#REF!</v>
      </c>
      <c r="M20" t="e">
        <f>SUMIF(#REF!,'PM STICKER'!$D$7:$D$122,#REF!)+SUMIF(#REF!,'PM STICKER'!$D$7:$D$122,#REF!)+SUMIF(#REF!,'PM STICKER'!$D$7:$D$122,#REF!)</f>
        <v>#REF!</v>
      </c>
      <c r="N20" t="e">
        <f>SUMIF(#REF!,'PM STICKER'!$D$7:$D$122,#REF!)+SUMIF(#REF!,'PM STICKER'!$D$7:$D$122,#REF!)+SUMIF(#REF!,'PM STICKER'!$D$7:$D$122,#REF!)</f>
        <v>#REF!</v>
      </c>
      <c r="O20" t="e">
        <f>SUMIF(#REF!,'PM STICKER'!$D$7:$D$122,#REF!)+SUMIF(#REF!,'PM STICKER'!$D$7:$D$122,#REF!)+SUMIF(#REF!,'PM STICKER'!$D$7:$D$122,#REF!)</f>
        <v>#REF!</v>
      </c>
      <c r="P20" t="e">
        <f>SUMIF(#REF!,'PM STICKER'!$D$7:$D$122,#REF!)+SUMIF(#REF!,'PM STICKER'!$D$7:$D$122,#REF!)</f>
        <v>#REF!</v>
      </c>
      <c r="Q20" t="e">
        <f>SUMIF(#REF!,'PM STICKER'!$D$7:$D$122,#REF!)+SUMIF(#REF!,'PM STICKER'!$D$7:$D$122,#REF!)+SUMIF(#REF!,'PM STICKER'!$D$7:$D$122,#REF!)</f>
        <v>#REF!</v>
      </c>
      <c r="R20" t="e">
        <f>SUMIF(#REF!,'PM STICKER'!$D$7:$D$122,#REF!)+SUMIF(#REF!,'PM STICKER'!$D$7:$D$122,#REF!)+SUMIF(#REF!,'PM STICKER'!$D$7:$D$122,#REF!)</f>
        <v>#REF!</v>
      </c>
      <c r="S20" t="e">
        <f>SUMIF(#REF!,'PM STICKER'!$D$7:$D$122,#REF!)+SUMIF(#REF!,'PM STICKER'!$D$7:$D$122,#REF!)+SUMIF(#REF!,'PM STICKER'!$D$7:$D$122,#REF!)</f>
        <v>#REF!</v>
      </c>
      <c r="T20" t="e">
        <f>SUMIF(#REF!,'PM STICKER'!$D$7:$D$122,#REF!)+SUMIF(#REF!,'PM STICKER'!$D$7:$D$122,#REF!)+SUMIF(#REF!,'PM STICKER'!$D$7:$D$122,#REF!)</f>
        <v>#REF!</v>
      </c>
      <c r="U20" t="e">
        <f>SUMIF(#REF!,'PM STICKER'!$D$7:$D$122,#REF!)+SUMIF(#REF!,'PM STICKER'!$D$7:$D$122,#REF!)+SUMIF(#REF!,'PM STICKER'!$D$7:$D$122,#REF!)</f>
        <v>#REF!</v>
      </c>
      <c r="V20" t="e">
        <f t="shared" si="1"/>
        <v>#REF!</v>
      </c>
      <c r="W20">
        <f>VLOOKUP(D20,'[2]Mobil PTTU 15'!$B$5:$K$119,10,0)</f>
        <v>0</v>
      </c>
    </row>
    <row r="21" spans="2:23" ht="15" customHeight="1">
      <c r="B21">
        <f t="shared" si="0"/>
        <v>15</v>
      </c>
      <c r="C21">
        <f>VLOOKUP(D21,'[2]Mobil PTTU 15'!$B$5:$F$119,5,0)</f>
        <v>0</v>
      </c>
      <c r="E21">
        <f>VLOOKUP(D21,'[2]Mobil PTTU 15'!$B$5:$C$119,2,0)</f>
        <v>0</v>
      </c>
      <c r="F21">
        <f>VLOOKUP(D21,'[2]Mobil PTTU 15'!$B$5:$D$119,3,0)</f>
        <v>0</v>
      </c>
      <c r="H21">
        <f>VLOOKUP(D21,'[2]Mobil PTTU 15'!$B$5:$H$119,7,0)</f>
        <v>0</v>
      </c>
      <c r="I21">
        <f>VLOOKUP(D21,'[2]Mobil PTTU 15'!$B$5:$I$119,8,0)</f>
        <v>0</v>
      </c>
      <c r="J21" t="e">
        <f>SUMIF(#REF!,'PM STICKER'!$D$7:$D$122,#REF!)+SUMIF(#REF!,'PM STICKER'!$D$7:$D$122,#REF!)+SUMIF(#REF!,'PM STICKER'!$D$7:$D$122,#REF!)</f>
        <v>#REF!</v>
      </c>
      <c r="K21" t="e">
        <f>SUMIF(#REF!,'PM STICKER'!$D$7:$D$122,#REF!)+SUMIF(#REF!,'PM STICKER'!$D$7:$D$122,#REF!)</f>
        <v>#REF!</v>
      </c>
      <c r="L21" t="e">
        <f>SUMIF(#REF!,'PM STICKER'!$D$7:$D$122,#REF!)+SUMIF(#REF!,'PM STICKER'!$D$7:$D$122,#REF!)+SUMIF(#REF!,'PM STICKER'!$D$7:$D$122,#REF!)</f>
        <v>#REF!</v>
      </c>
      <c r="M21" t="e">
        <f>SUMIF(#REF!,'PM STICKER'!$D$7:$D$122,#REF!)+SUMIF(#REF!,'PM STICKER'!$D$7:$D$122,#REF!)+SUMIF(#REF!,'PM STICKER'!$D$7:$D$122,#REF!)</f>
        <v>#REF!</v>
      </c>
      <c r="N21" t="e">
        <f>SUMIF(#REF!,'PM STICKER'!$D$7:$D$122,#REF!)+SUMIF(#REF!,'PM STICKER'!$D$7:$D$122,#REF!)+SUMIF(#REF!,'PM STICKER'!$D$7:$D$122,#REF!)</f>
        <v>#REF!</v>
      </c>
      <c r="O21" t="e">
        <f>SUMIF(#REF!,'PM STICKER'!$D$7:$D$122,#REF!)+SUMIF(#REF!,'PM STICKER'!$D$7:$D$122,#REF!)+SUMIF(#REF!,'PM STICKER'!$D$7:$D$122,#REF!)</f>
        <v>#REF!</v>
      </c>
      <c r="P21" t="e">
        <f>SUMIF(#REF!,'PM STICKER'!$D$7:$D$122,#REF!)+SUMIF(#REF!,'PM STICKER'!$D$7:$D$122,#REF!)</f>
        <v>#REF!</v>
      </c>
      <c r="Q21" t="e">
        <f>SUMIF(#REF!,'PM STICKER'!$D$7:$D$122,#REF!)+SUMIF(#REF!,'PM STICKER'!$D$7:$D$122,#REF!)+SUMIF(#REF!,'PM STICKER'!$D$7:$D$122,#REF!)</f>
        <v>#REF!</v>
      </c>
      <c r="R21" t="e">
        <f>SUMIF(#REF!,'PM STICKER'!$D$7:$D$122,#REF!)+SUMIF(#REF!,'PM STICKER'!$D$7:$D$122,#REF!)+SUMIF(#REF!,'PM STICKER'!$D$7:$D$122,#REF!)</f>
        <v>#REF!</v>
      </c>
      <c r="S21" t="e">
        <f>SUMIF(#REF!,'PM STICKER'!$D$7:$D$122,#REF!)+SUMIF(#REF!,'PM STICKER'!$D$7:$D$122,#REF!)+SUMIF(#REF!,'PM STICKER'!$D$7:$D$122,#REF!)</f>
        <v>#REF!</v>
      </c>
      <c r="T21" t="e">
        <f>SUMIF(#REF!,'PM STICKER'!$D$7:$D$122,#REF!)+SUMIF(#REF!,'PM STICKER'!$D$7:$D$122,#REF!)+SUMIF(#REF!,'PM STICKER'!$D$7:$D$122,#REF!)</f>
        <v>#REF!</v>
      </c>
      <c r="U21" t="e">
        <f>SUMIF(#REF!,'PM STICKER'!$D$7:$D$122,#REF!)+SUMIF(#REF!,'PM STICKER'!$D$7:$D$122,#REF!)+SUMIF(#REF!,'PM STICKER'!$D$7:$D$122,#REF!)</f>
        <v>#REF!</v>
      </c>
      <c r="V21" t="e">
        <f t="shared" si="1"/>
        <v>#REF!</v>
      </c>
      <c r="W21">
        <f>VLOOKUP(D21,'[2]Mobil PTTU 15'!$B$5:$K$119,10,0)</f>
        <v>0</v>
      </c>
    </row>
    <row r="22" spans="2:23" ht="15" customHeight="1">
      <c r="B22">
        <f t="shared" si="0"/>
        <v>16</v>
      </c>
      <c r="C22">
        <f>VLOOKUP(D22,'[2]Mobil PTTU 15'!$B$5:$F$119,5,0)</f>
        <v>0</v>
      </c>
      <c r="E22">
        <f>VLOOKUP(D22,'[2]Mobil PTTU 15'!$B$5:$C$119,2,0)</f>
        <v>0</v>
      </c>
      <c r="F22">
        <f>VLOOKUP(D22,'[2]Mobil PTTU 15'!$B$5:$D$119,3,0)</f>
        <v>0</v>
      </c>
      <c r="H22">
        <f>VLOOKUP(D22,'[2]Mobil PTTU 15'!$B$5:$H$119,7,0)</f>
        <v>0</v>
      </c>
      <c r="I22">
        <f>VLOOKUP(D22,'[2]Mobil PTTU 15'!$B$5:$I$119,8,0)</f>
        <v>0</v>
      </c>
      <c r="J22" t="e">
        <f>SUMIF(#REF!,'PM STICKER'!$D$7:$D$122,#REF!)+SUMIF(#REF!,'PM STICKER'!$D$7:$D$122,#REF!)+SUMIF(#REF!,'PM STICKER'!$D$7:$D$122,#REF!)</f>
        <v>#REF!</v>
      </c>
      <c r="K22" t="e">
        <f>SUMIF(#REF!,'PM STICKER'!$D$7:$D$122,#REF!)+SUMIF(#REF!,'PM STICKER'!$D$7:$D$122,#REF!)</f>
        <v>#REF!</v>
      </c>
      <c r="L22" t="e">
        <f>SUMIF(#REF!,'PM STICKER'!$D$7:$D$122,#REF!)+SUMIF(#REF!,'PM STICKER'!$D$7:$D$122,#REF!)+SUMIF(#REF!,'PM STICKER'!$D$7:$D$122,#REF!)</f>
        <v>#REF!</v>
      </c>
      <c r="M22" t="e">
        <f>SUMIF(#REF!,'PM STICKER'!$D$7:$D$122,#REF!)+SUMIF(#REF!,'PM STICKER'!$D$7:$D$122,#REF!)+SUMIF(#REF!,'PM STICKER'!$D$7:$D$122,#REF!)</f>
        <v>#REF!</v>
      </c>
      <c r="N22" t="e">
        <f>SUMIF(#REF!,'PM STICKER'!$D$7:$D$122,#REF!)+SUMIF(#REF!,'PM STICKER'!$D$7:$D$122,#REF!)+SUMIF(#REF!,'PM STICKER'!$D$7:$D$122,#REF!)</f>
        <v>#REF!</v>
      </c>
      <c r="O22" t="e">
        <f>SUMIF(#REF!,'PM STICKER'!$D$7:$D$122,#REF!)+SUMIF(#REF!,'PM STICKER'!$D$7:$D$122,#REF!)+SUMIF(#REF!,'PM STICKER'!$D$7:$D$122,#REF!)</f>
        <v>#REF!</v>
      </c>
      <c r="P22" t="e">
        <f>SUMIF(#REF!,'PM STICKER'!$D$7:$D$122,#REF!)+SUMIF(#REF!,'PM STICKER'!$D$7:$D$122,#REF!)</f>
        <v>#REF!</v>
      </c>
      <c r="Q22" t="e">
        <f>SUMIF(#REF!,'PM STICKER'!$D$7:$D$122,#REF!)+SUMIF(#REF!,'PM STICKER'!$D$7:$D$122,#REF!)+SUMIF(#REF!,'PM STICKER'!$D$7:$D$122,#REF!)</f>
        <v>#REF!</v>
      </c>
      <c r="R22" t="e">
        <f>SUMIF(#REF!,'PM STICKER'!$D$7:$D$122,#REF!)+SUMIF(#REF!,'PM STICKER'!$D$7:$D$122,#REF!)+SUMIF(#REF!,'PM STICKER'!$D$7:$D$122,#REF!)</f>
        <v>#REF!</v>
      </c>
      <c r="S22" t="e">
        <f>SUMIF(#REF!,'PM STICKER'!$D$7:$D$122,#REF!)+SUMIF(#REF!,'PM STICKER'!$D$7:$D$122,#REF!)+SUMIF(#REF!,'PM STICKER'!$D$7:$D$122,#REF!)</f>
        <v>#REF!</v>
      </c>
      <c r="T22" t="e">
        <f>SUMIF(#REF!,'PM STICKER'!$D$7:$D$122,#REF!)+SUMIF(#REF!,'PM STICKER'!$D$7:$D$122,#REF!)+SUMIF(#REF!,'PM STICKER'!$D$7:$D$122,#REF!)</f>
        <v>#REF!</v>
      </c>
      <c r="U22" t="e">
        <f>SUMIF(#REF!,'PM STICKER'!$D$7:$D$122,#REF!)+SUMIF(#REF!,'PM STICKER'!$D$7:$D$122,#REF!)+SUMIF(#REF!,'PM STICKER'!$D$7:$D$122,#REF!)</f>
        <v>#REF!</v>
      </c>
      <c r="V22" t="e">
        <f t="shared" si="1"/>
        <v>#REF!</v>
      </c>
      <c r="W22">
        <f>VLOOKUP(D22,'[2]Mobil PTTU 15'!$B$5:$K$119,10,0)</f>
        <v>0</v>
      </c>
    </row>
    <row r="23" spans="2:23" ht="15" customHeight="1">
      <c r="B23">
        <f t="shared" si="0"/>
        <v>17</v>
      </c>
      <c r="C23">
        <f>VLOOKUP(D23,'[2]Mobil PTTU 15'!$B$5:$F$119,5,0)</f>
        <v>0</v>
      </c>
      <c r="E23">
        <f>VLOOKUP(D23,'[2]Mobil PTTU 15'!$B$5:$C$119,2,0)</f>
        <v>0</v>
      </c>
      <c r="F23">
        <f>VLOOKUP(D23,'[2]Mobil PTTU 15'!$B$5:$D$119,3,0)</f>
        <v>0</v>
      </c>
      <c r="H23">
        <f>VLOOKUP(D23,'[2]Mobil PTTU 15'!$B$5:$H$119,7,0)</f>
        <v>0</v>
      </c>
      <c r="I23">
        <f>VLOOKUP(D23,'[2]Mobil PTTU 15'!$B$5:$I$119,8,0)</f>
        <v>0</v>
      </c>
      <c r="J23" t="e">
        <f>SUMIF(#REF!,'PM STICKER'!$D$7:$D$122,#REF!)+SUMIF(#REF!,'PM STICKER'!$D$7:$D$122,#REF!)+SUMIF(#REF!,'PM STICKER'!$D$7:$D$122,#REF!)</f>
        <v>#REF!</v>
      </c>
      <c r="K23" t="e">
        <f>SUMIF(#REF!,'PM STICKER'!$D$7:$D$122,#REF!)+SUMIF(#REF!,'PM STICKER'!$D$7:$D$122,#REF!)</f>
        <v>#REF!</v>
      </c>
      <c r="L23" t="e">
        <f>SUMIF(#REF!,'PM STICKER'!$D$7:$D$122,#REF!)+SUMIF(#REF!,'PM STICKER'!$D$7:$D$122,#REF!)+SUMIF(#REF!,'PM STICKER'!$D$7:$D$122,#REF!)</f>
        <v>#REF!</v>
      </c>
      <c r="M23" t="e">
        <f>SUMIF(#REF!,'PM STICKER'!$D$7:$D$122,#REF!)+SUMIF(#REF!,'PM STICKER'!$D$7:$D$122,#REF!)+SUMIF(#REF!,'PM STICKER'!$D$7:$D$122,#REF!)</f>
        <v>#REF!</v>
      </c>
      <c r="N23" t="e">
        <f>SUMIF(#REF!,'PM STICKER'!$D$7:$D$122,#REF!)+SUMIF(#REF!,'PM STICKER'!$D$7:$D$122,#REF!)+SUMIF(#REF!,'PM STICKER'!$D$7:$D$122,#REF!)</f>
        <v>#REF!</v>
      </c>
      <c r="O23" t="e">
        <f>SUMIF(#REF!,'PM STICKER'!$D$7:$D$122,#REF!)+SUMIF(#REF!,'PM STICKER'!$D$7:$D$122,#REF!)+SUMIF(#REF!,'PM STICKER'!$D$7:$D$122,#REF!)</f>
        <v>#REF!</v>
      </c>
      <c r="P23" t="e">
        <f>SUMIF(#REF!,'PM STICKER'!$D$7:$D$122,#REF!)+SUMIF(#REF!,'PM STICKER'!$D$7:$D$122,#REF!)</f>
        <v>#REF!</v>
      </c>
      <c r="Q23" t="e">
        <f>SUMIF(#REF!,'PM STICKER'!$D$7:$D$122,#REF!)+SUMIF(#REF!,'PM STICKER'!$D$7:$D$122,#REF!)+SUMIF(#REF!,'PM STICKER'!$D$7:$D$122,#REF!)</f>
        <v>#REF!</v>
      </c>
      <c r="R23" t="e">
        <f>SUMIF(#REF!,'PM STICKER'!$D$7:$D$122,#REF!)+SUMIF(#REF!,'PM STICKER'!$D$7:$D$122,#REF!)+SUMIF(#REF!,'PM STICKER'!$D$7:$D$122,#REF!)</f>
        <v>#REF!</v>
      </c>
      <c r="S23" t="e">
        <f>SUMIF(#REF!,'PM STICKER'!$D$7:$D$122,#REF!)+SUMIF(#REF!,'PM STICKER'!$D$7:$D$122,#REF!)+SUMIF(#REF!,'PM STICKER'!$D$7:$D$122,#REF!)</f>
        <v>#REF!</v>
      </c>
      <c r="T23" t="e">
        <f>SUMIF(#REF!,'PM STICKER'!$D$7:$D$122,#REF!)+SUMIF(#REF!,'PM STICKER'!$D$7:$D$122,#REF!)+SUMIF(#REF!,'PM STICKER'!$D$7:$D$122,#REF!)</f>
        <v>#REF!</v>
      </c>
      <c r="U23" t="e">
        <f>SUMIF(#REF!,'PM STICKER'!$D$7:$D$122,#REF!)+SUMIF(#REF!,'PM STICKER'!$D$7:$D$122,#REF!)+SUMIF(#REF!,'PM STICKER'!$D$7:$D$122,#REF!)</f>
        <v>#REF!</v>
      </c>
      <c r="V23" t="e">
        <f t="shared" si="1"/>
        <v>#REF!</v>
      </c>
      <c r="W23">
        <f>VLOOKUP(D23,'[2]Mobil PTTU 15'!$B$5:$K$119,10,0)</f>
        <v>0</v>
      </c>
    </row>
    <row r="24" spans="2:23" ht="15" customHeight="1">
      <c r="B24">
        <f t="shared" si="0"/>
        <v>18</v>
      </c>
      <c r="C24">
        <f>VLOOKUP(D24,'[2]Mobil PTTU 15'!$B$5:$F$119,5,0)</f>
        <v>0</v>
      </c>
      <c r="E24">
        <f>VLOOKUP(D24,'[2]Mobil PTTU 15'!$B$5:$C$119,2,0)</f>
        <v>0</v>
      </c>
      <c r="F24">
        <f>VLOOKUP(D24,'[2]Mobil PTTU 15'!$B$5:$D$119,3,0)</f>
        <v>0</v>
      </c>
      <c r="H24">
        <f>VLOOKUP(D24,'[2]Mobil PTTU 15'!$B$5:$H$119,7,0)</f>
        <v>0</v>
      </c>
      <c r="I24">
        <f>VLOOKUP(D24,'[2]Mobil PTTU 15'!$B$5:$I$119,8,0)</f>
        <v>0</v>
      </c>
      <c r="J24" t="e">
        <f>SUMIF(#REF!,'PM STICKER'!$D$7:$D$122,#REF!)+SUMIF(#REF!,'PM STICKER'!$D$7:$D$122,#REF!)+SUMIF(#REF!,'PM STICKER'!$D$7:$D$122,#REF!)</f>
        <v>#REF!</v>
      </c>
      <c r="K24" t="e">
        <f>SUMIF(#REF!,'PM STICKER'!$D$7:$D$122,#REF!)+SUMIF(#REF!,'PM STICKER'!$D$7:$D$122,#REF!)</f>
        <v>#REF!</v>
      </c>
      <c r="L24" t="e">
        <f>SUMIF(#REF!,'PM STICKER'!$D$7:$D$122,#REF!)+SUMIF(#REF!,'PM STICKER'!$D$7:$D$122,#REF!)+SUMIF(#REF!,'PM STICKER'!$D$7:$D$122,#REF!)</f>
        <v>#REF!</v>
      </c>
      <c r="M24" t="e">
        <f>SUMIF(#REF!,'PM STICKER'!$D$7:$D$122,#REF!)+SUMIF(#REF!,'PM STICKER'!$D$7:$D$122,#REF!)+SUMIF(#REF!,'PM STICKER'!$D$7:$D$122,#REF!)</f>
        <v>#REF!</v>
      </c>
      <c r="N24" t="e">
        <f>SUMIF(#REF!,'PM STICKER'!$D$7:$D$122,#REF!)+SUMIF(#REF!,'PM STICKER'!$D$7:$D$122,#REF!)+SUMIF(#REF!,'PM STICKER'!$D$7:$D$122,#REF!)</f>
        <v>#REF!</v>
      </c>
      <c r="O24" t="e">
        <f>SUMIF(#REF!,'PM STICKER'!$D$7:$D$122,#REF!)+SUMIF(#REF!,'PM STICKER'!$D$7:$D$122,#REF!)+SUMIF(#REF!,'PM STICKER'!$D$7:$D$122,#REF!)</f>
        <v>#REF!</v>
      </c>
      <c r="P24" t="e">
        <f>SUMIF(#REF!,'PM STICKER'!$D$7:$D$122,#REF!)+SUMIF(#REF!,'PM STICKER'!$D$7:$D$122,#REF!)</f>
        <v>#REF!</v>
      </c>
      <c r="Q24" t="e">
        <f>SUMIF(#REF!,'PM STICKER'!$D$7:$D$122,#REF!)+SUMIF(#REF!,'PM STICKER'!$D$7:$D$122,#REF!)+SUMIF(#REF!,'PM STICKER'!$D$7:$D$122,#REF!)</f>
        <v>#REF!</v>
      </c>
      <c r="R24" t="e">
        <f>SUMIF(#REF!,'PM STICKER'!$D$7:$D$122,#REF!)+SUMIF(#REF!,'PM STICKER'!$D$7:$D$122,#REF!)+SUMIF(#REF!,'PM STICKER'!$D$7:$D$122,#REF!)</f>
        <v>#REF!</v>
      </c>
      <c r="S24" t="e">
        <f>SUMIF(#REF!,'PM STICKER'!$D$7:$D$122,#REF!)+SUMIF(#REF!,'PM STICKER'!$D$7:$D$122,#REF!)+SUMIF(#REF!,'PM STICKER'!$D$7:$D$122,#REF!)</f>
        <v>#REF!</v>
      </c>
      <c r="T24" t="e">
        <f>SUMIF(#REF!,'PM STICKER'!$D$7:$D$122,#REF!)+SUMIF(#REF!,'PM STICKER'!$D$7:$D$122,#REF!)+SUMIF(#REF!,'PM STICKER'!$D$7:$D$122,#REF!)</f>
        <v>#REF!</v>
      </c>
      <c r="U24" t="e">
        <f>SUMIF(#REF!,'PM STICKER'!$D$7:$D$122,#REF!)+SUMIF(#REF!,'PM STICKER'!$D$7:$D$122,#REF!)+SUMIF(#REF!,'PM STICKER'!$D$7:$D$122,#REF!)</f>
        <v>#REF!</v>
      </c>
      <c r="V24" t="e">
        <f t="shared" si="1"/>
        <v>#REF!</v>
      </c>
      <c r="W24">
        <f>VLOOKUP(D24,'[2]Mobil PTTU 15'!$B$5:$K$119,10,0)</f>
        <v>0</v>
      </c>
    </row>
    <row r="25" spans="2:23" ht="15" customHeight="1">
      <c r="B25">
        <f t="shared" si="0"/>
        <v>19</v>
      </c>
      <c r="C25">
        <f>VLOOKUP(D25,'[2]Mobil PTTU 15'!$B$5:$F$119,5,0)</f>
        <v>0</v>
      </c>
      <c r="E25">
        <f>VLOOKUP(D25,'[2]Mobil PTTU 15'!$B$5:$C$119,2,0)</f>
        <v>0</v>
      </c>
      <c r="F25">
        <f>VLOOKUP(D25,'[2]Mobil PTTU 15'!$B$5:$D$119,3,0)</f>
        <v>0</v>
      </c>
      <c r="H25">
        <f>VLOOKUP(D25,'[2]Mobil PTTU 15'!$B$5:$H$119,7,0)</f>
        <v>0</v>
      </c>
      <c r="I25">
        <f>VLOOKUP(D25,'[2]Mobil PTTU 15'!$B$5:$I$119,8,0)</f>
        <v>0</v>
      </c>
      <c r="J25" t="e">
        <f>SUMIF(#REF!,'PM STICKER'!$D$7:$D$122,#REF!)+SUMIF(#REF!,'PM STICKER'!$D$7:$D$122,#REF!)+SUMIF(#REF!,'PM STICKER'!$D$7:$D$122,#REF!)</f>
        <v>#REF!</v>
      </c>
      <c r="K25" t="e">
        <f>SUMIF(#REF!,'PM STICKER'!$D$7:$D$122,#REF!)+SUMIF(#REF!,'PM STICKER'!$D$7:$D$122,#REF!)</f>
        <v>#REF!</v>
      </c>
      <c r="L25" t="e">
        <f>SUMIF(#REF!,'PM STICKER'!$D$7:$D$122,#REF!)+SUMIF(#REF!,'PM STICKER'!$D$7:$D$122,#REF!)+SUMIF(#REF!,'PM STICKER'!$D$7:$D$122,#REF!)</f>
        <v>#REF!</v>
      </c>
      <c r="M25" t="e">
        <f>SUMIF(#REF!,'PM STICKER'!$D$7:$D$122,#REF!)+SUMIF(#REF!,'PM STICKER'!$D$7:$D$122,#REF!)+SUMIF(#REF!,'PM STICKER'!$D$7:$D$122,#REF!)</f>
        <v>#REF!</v>
      </c>
      <c r="N25" t="e">
        <f>SUMIF(#REF!,'PM STICKER'!$D$7:$D$122,#REF!)+SUMIF(#REF!,'PM STICKER'!$D$7:$D$122,#REF!)+SUMIF(#REF!,'PM STICKER'!$D$7:$D$122,#REF!)</f>
        <v>#REF!</v>
      </c>
      <c r="O25" t="e">
        <f>SUMIF(#REF!,'PM STICKER'!$D$7:$D$122,#REF!)+SUMIF(#REF!,'PM STICKER'!$D$7:$D$122,#REF!)+SUMIF(#REF!,'PM STICKER'!$D$7:$D$122,#REF!)</f>
        <v>#REF!</v>
      </c>
      <c r="P25" t="e">
        <f>SUMIF(#REF!,'PM STICKER'!$D$7:$D$122,#REF!)+SUMIF(#REF!,'PM STICKER'!$D$7:$D$122,#REF!)</f>
        <v>#REF!</v>
      </c>
      <c r="Q25" t="e">
        <f>SUMIF(#REF!,'PM STICKER'!$D$7:$D$122,#REF!)+SUMIF(#REF!,'PM STICKER'!$D$7:$D$122,#REF!)+SUMIF(#REF!,'PM STICKER'!$D$7:$D$122,#REF!)</f>
        <v>#REF!</v>
      </c>
      <c r="R25" t="e">
        <f>SUMIF(#REF!,'PM STICKER'!$D$7:$D$122,#REF!)+SUMIF(#REF!,'PM STICKER'!$D$7:$D$122,#REF!)+SUMIF(#REF!,'PM STICKER'!$D$7:$D$122,#REF!)</f>
        <v>#REF!</v>
      </c>
      <c r="S25" t="e">
        <f>SUMIF(#REF!,'PM STICKER'!$D$7:$D$122,#REF!)+SUMIF(#REF!,'PM STICKER'!$D$7:$D$122,#REF!)+SUMIF(#REF!,'PM STICKER'!$D$7:$D$122,#REF!)</f>
        <v>#REF!</v>
      </c>
      <c r="T25" t="e">
        <f>SUMIF(#REF!,'PM STICKER'!$D$7:$D$122,#REF!)+SUMIF(#REF!,'PM STICKER'!$D$7:$D$122,#REF!)+SUMIF(#REF!,'PM STICKER'!$D$7:$D$122,#REF!)</f>
        <v>#REF!</v>
      </c>
      <c r="U25" t="e">
        <f>SUMIF(#REF!,'PM STICKER'!$D$7:$D$122,#REF!)+SUMIF(#REF!,'PM STICKER'!$D$7:$D$122,#REF!)+SUMIF(#REF!,'PM STICKER'!$D$7:$D$122,#REF!)</f>
        <v>#REF!</v>
      </c>
      <c r="V25" t="e">
        <f t="shared" si="1"/>
        <v>#REF!</v>
      </c>
      <c r="W25">
        <f>VLOOKUP(D25,'[2]Mobil PTTU 15'!$B$5:$K$119,10,0)</f>
        <v>0</v>
      </c>
    </row>
    <row r="26" spans="2:23" ht="15" customHeight="1">
      <c r="B26">
        <f t="shared" si="0"/>
        <v>20</v>
      </c>
      <c r="C26">
        <f>VLOOKUP(D26,'[2]Mobil PTTU 15'!$B$5:$F$119,5,0)</f>
        <v>0</v>
      </c>
      <c r="E26">
        <f>VLOOKUP(D26,'[2]Mobil PTTU 15'!$B$5:$C$119,2,0)</f>
        <v>0</v>
      </c>
      <c r="F26">
        <f>VLOOKUP(D26,'[2]Mobil PTTU 15'!$B$5:$D$119,3,0)</f>
        <v>0</v>
      </c>
      <c r="H26">
        <f>VLOOKUP(D26,'[2]Mobil PTTU 15'!$B$5:$H$119,7,0)</f>
        <v>0</v>
      </c>
      <c r="I26">
        <f>VLOOKUP(D26,'[2]Mobil PTTU 15'!$B$5:$I$119,8,0)</f>
        <v>0</v>
      </c>
      <c r="J26" t="e">
        <f>SUMIF(#REF!,'PM STICKER'!$D$7:$D$122,#REF!)+SUMIF(#REF!,'PM STICKER'!$D$7:$D$122,#REF!)+SUMIF(#REF!,'PM STICKER'!$D$7:$D$122,#REF!)</f>
        <v>#REF!</v>
      </c>
      <c r="K26" t="e">
        <f>SUMIF(#REF!,'PM STICKER'!$D$7:$D$122,#REF!)+SUMIF(#REF!,'PM STICKER'!$D$7:$D$122,#REF!)</f>
        <v>#REF!</v>
      </c>
      <c r="L26" t="e">
        <f>SUMIF(#REF!,'PM STICKER'!$D$7:$D$122,#REF!)+SUMIF(#REF!,'PM STICKER'!$D$7:$D$122,#REF!)+SUMIF(#REF!,'PM STICKER'!$D$7:$D$122,#REF!)</f>
        <v>#REF!</v>
      </c>
      <c r="M26" t="e">
        <f>SUMIF(#REF!,'PM STICKER'!$D$7:$D$122,#REF!)+SUMIF(#REF!,'PM STICKER'!$D$7:$D$122,#REF!)+SUMIF(#REF!,'PM STICKER'!$D$7:$D$122,#REF!)</f>
        <v>#REF!</v>
      </c>
      <c r="N26" t="e">
        <f>SUMIF(#REF!,'PM STICKER'!$D$7:$D$122,#REF!)+SUMIF(#REF!,'PM STICKER'!$D$7:$D$122,#REF!)+SUMIF(#REF!,'PM STICKER'!$D$7:$D$122,#REF!)</f>
        <v>#REF!</v>
      </c>
      <c r="O26" t="e">
        <f>SUMIF(#REF!,'PM STICKER'!$D$7:$D$122,#REF!)+SUMIF(#REF!,'PM STICKER'!$D$7:$D$122,#REF!)+SUMIF(#REF!,'PM STICKER'!$D$7:$D$122,#REF!)</f>
        <v>#REF!</v>
      </c>
      <c r="P26" t="e">
        <f>SUMIF(#REF!,'PM STICKER'!$D$7:$D$122,#REF!)+SUMIF(#REF!,'PM STICKER'!$D$7:$D$122,#REF!)</f>
        <v>#REF!</v>
      </c>
      <c r="Q26" t="e">
        <f>SUMIF(#REF!,'PM STICKER'!$D$7:$D$122,#REF!)+SUMIF(#REF!,'PM STICKER'!$D$7:$D$122,#REF!)+SUMIF(#REF!,'PM STICKER'!$D$7:$D$122,#REF!)</f>
        <v>#REF!</v>
      </c>
      <c r="R26" t="e">
        <f>SUMIF(#REF!,'PM STICKER'!$D$7:$D$122,#REF!)+SUMIF(#REF!,'PM STICKER'!$D$7:$D$122,#REF!)+SUMIF(#REF!,'PM STICKER'!$D$7:$D$122,#REF!)</f>
        <v>#REF!</v>
      </c>
      <c r="S26" t="e">
        <f>SUMIF(#REF!,'PM STICKER'!$D$7:$D$122,#REF!)+SUMIF(#REF!,'PM STICKER'!$D$7:$D$122,#REF!)+SUMIF(#REF!,'PM STICKER'!$D$7:$D$122,#REF!)</f>
        <v>#REF!</v>
      </c>
      <c r="T26" t="e">
        <f>SUMIF(#REF!,'PM STICKER'!$D$7:$D$122,#REF!)+SUMIF(#REF!,'PM STICKER'!$D$7:$D$122,#REF!)+SUMIF(#REF!,'PM STICKER'!$D$7:$D$122,#REF!)</f>
        <v>#REF!</v>
      </c>
      <c r="U26" t="e">
        <f>SUMIF(#REF!,'PM STICKER'!$D$7:$D$122,#REF!)+SUMIF(#REF!,'PM STICKER'!$D$7:$D$122,#REF!)+SUMIF(#REF!,'PM STICKER'!$D$7:$D$122,#REF!)</f>
        <v>#REF!</v>
      </c>
      <c r="V26" t="e">
        <f t="shared" si="1"/>
        <v>#REF!</v>
      </c>
      <c r="W26">
        <f>VLOOKUP(D26,'[2]Mobil PTTU 15'!$B$5:$K$119,10,0)</f>
        <v>0</v>
      </c>
    </row>
    <row r="27" spans="2:23" ht="15" customHeight="1">
      <c r="B27">
        <f t="shared" si="0"/>
        <v>21</v>
      </c>
      <c r="C27">
        <f>VLOOKUP(D27,'[2]Mobil PTTU 15'!$B$5:$F$119,5,0)</f>
        <v>0</v>
      </c>
      <c r="E27">
        <f>VLOOKUP(D27,'[2]Mobil PTTU 15'!$B$5:$C$119,2,0)</f>
        <v>0</v>
      </c>
      <c r="F27">
        <f>VLOOKUP(D27,'[2]Mobil PTTU 15'!$B$5:$D$119,3,0)</f>
        <v>0</v>
      </c>
      <c r="H27">
        <f>VLOOKUP(D27,'[2]Mobil PTTU 15'!$B$5:$H$119,7,0)</f>
        <v>0</v>
      </c>
      <c r="I27">
        <f>VLOOKUP(D27,'[2]Mobil PTTU 15'!$B$5:$I$119,8,0)</f>
        <v>0</v>
      </c>
      <c r="J27" t="e">
        <f>SUMIF(#REF!,'PM STICKER'!$D$7:$D$122,#REF!)+SUMIF(#REF!,'PM STICKER'!$D$7:$D$122,#REF!)+SUMIF(#REF!,'PM STICKER'!$D$7:$D$122,#REF!)</f>
        <v>#REF!</v>
      </c>
      <c r="K27" t="e">
        <f>SUMIF(#REF!,'PM STICKER'!$D$7:$D$122,#REF!)+SUMIF(#REF!,'PM STICKER'!$D$7:$D$122,#REF!)</f>
        <v>#REF!</v>
      </c>
      <c r="L27" t="e">
        <f>SUMIF(#REF!,'PM STICKER'!$D$7:$D$122,#REF!)+SUMIF(#REF!,'PM STICKER'!$D$7:$D$122,#REF!)+SUMIF(#REF!,'PM STICKER'!$D$7:$D$122,#REF!)</f>
        <v>#REF!</v>
      </c>
      <c r="M27" t="e">
        <f>SUMIF(#REF!,'PM STICKER'!$D$7:$D$122,#REF!)+SUMIF(#REF!,'PM STICKER'!$D$7:$D$122,#REF!)+SUMIF(#REF!,'PM STICKER'!$D$7:$D$122,#REF!)</f>
        <v>#REF!</v>
      </c>
      <c r="N27" t="e">
        <f>SUMIF(#REF!,'PM STICKER'!$D$7:$D$122,#REF!)+SUMIF(#REF!,'PM STICKER'!$D$7:$D$122,#REF!)+SUMIF(#REF!,'PM STICKER'!$D$7:$D$122,#REF!)</f>
        <v>#REF!</v>
      </c>
      <c r="O27" t="e">
        <f>SUMIF(#REF!,'PM STICKER'!$D$7:$D$122,#REF!)+SUMIF(#REF!,'PM STICKER'!$D$7:$D$122,#REF!)+SUMIF(#REF!,'PM STICKER'!$D$7:$D$122,#REF!)</f>
        <v>#REF!</v>
      </c>
      <c r="P27" t="e">
        <f>SUMIF(#REF!,'PM STICKER'!$D$7:$D$122,#REF!)+SUMIF(#REF!,'PM STICKER'!$D$7:$D$122,#REF!)</f>
        <v>#REF!</v>
      </c>
      <c r="Q27" t="e">
        <f>SUMIF(#REF!,'PM STICKER'!$D$7:$D$122,#REF!)+SUMIF(#REF!,'PM STICKER'!$D$7:$D$122,#REF!)+SUMIF(#REF!,'PM STICKER'!$D$7:$D$122,#REF!)</f>
        <v>#REF!</v>
      </c>
      <c r="R27" t="e">
        <f>SUMIF(#REF!,'PM STICKER'!$D$7:$D$122,#REF!)+SUMIF(#REF!,'PM STICKER'!$D$7:$D$122,#REF!)+SUMIF(#REF!,'PM STICKER'!$D$7:$D$122,#REF!)</f>
        <v>#REF!</v>
      </c>
      <c r="S27" t="e">
        <f>SUMIF(#REF!,'PM STICKER'!$D$7:$D$122,#REF!)+SUMIF(#REF!,'PM STICKER'!$D$7:$D$122,#REF!)+SUMIF(#REF!,'PM STICKER'!$D$7:$D$122,#REF!)</f>
        <v>#REF!</v>
      </c>
      <c r="T27" t="e">
        <f>SUMIF(#REF!,'PM STICKER'!$D$7:$D$122,#REF!)+SUMIF(#REF!,'PM STICKER'!$D$7:$D$122,#REF!)+SUMIF(#REF!,'PM STICKER'!$D$7:$D$122,#REF!)</f>
        <v>#REF!</v>
      </c>
      <c r="U27" t="e">
        <f>SUMIF(#REF!,'PM STICKER'!$D$7:$D$122,#REF!)+SUMIF(#REF!,'PM STICKER'!$D$7:$D$122,#REF!)+SUMIF(#REF!,'PM STICKER'!$D$7:$D$122,#REF!)</f>
        <v>#REF!</v>
      </c>
      <c r="V27" t="e">
        <f t="shared" si="1"/>
        <v>#REF!</v>
      </c>
      <c r="W27">
        <f>VLOOKUP(D27,'[2]Mobil PTTU 15'!$B$5:$K$119,10,0)</f>
        <v>0</v>
      </c>
    </row>
    <row r="28" spans="2:23" ht="15" customHeight="1">
      <c r="B28">
        <f t="shared" si="0"/>
        <v>22</v>
      </c>
      <c r="C28">
        <f>VLOOKUP(D28,'[2]Mobil PTTU 15'!$B$5:$F$119,5,0)</f>
        <v>0</v>
      </c>
      <c r="E28">
        <f>VLOOKUP(D28,'[2]Mobil PTTU 15'!$B$5:$C$119,2,0)</f>
        <v>0</v>
      </c>
      <c r="F28">
        <f>VLOOKUP(D28,'[2]Mobil PTTU 15'!$B$5:$D$119,3,0)</f>
        <v>0</v>
      </c>
      <c r="H28">
        <f>VLOOKUP(D28,'[2]Mobil PTTU 15'!$B$5:$H$119,7,0)</f>
        <v>0</v>
      </c>
      <c r="I28">
        <f>VLOOKUP(D28,'[2]Mobil PTTU 15'!$B$5:$I$119,8,0)</f>
        <v>0</v>
      </c>
      <c r="J28" t="e">
        <f>SUMIF(#REF!,'PM STICKER'!$D$7:$D$122,#REF!)+SUMIF(#REF!,'PM STICKER'!$D$7:$D$122,#REF!)+SUMIF(#REF!,'PM STICKER'!$D$7:$D$122,#REF!)</f>
        <v>#REF!</v>
      </c>
      <c r="K28" t="e">
        <f>SUMIF(#REF!,'PM STICKER'!$D$7:$D$122,#REF!)+SUMIF(#REF!,'PM STICKER'!$D$7:$D$122,#REF!)</f>
        <v>#REF!</v>
      </c>
      <c r="L28" t="e">
        <f>SUMIF(#REF!,'PM STICKER'!$D$7:$D$122,#REF!)+SUMIF(#REF!,'PM STICKER'!$D$7:$D$122,#REF!)+SUMIF(#REF!,'PM STICKER'!$D$7:$D$122,#REF!)</f>
        <v>#REF!</v>
      </c>
      <c r="M28" t="e">
        <f>SUMIF(#REF!,'PM STICKER'!$D$7:$D$122,#REF!)+SUMIF(#REF!,'PM STICKER'!$D$7:$D$122,#REF!)+SUMIF(#REF!,'PM STICKER'!$D$7:$D$122,#REF!)</f>
        <v>#REF!</v>
      </c>
      <c r="N28" t="e">
        <f>SUMIF(#REF!,'PM STICKER'!$D$7:$D$122,#REF!)+SUMIF(#REF!,'PM STICKER'!$D$7:$D$122,#REF!)+SUMIF(#REF!,'PM STICKER'!$D$7:$D$122,#REF!)</f>
        <v>#REF!</v>
      </c>
      <c r="O28" t="e">
        <f>SUMIF(#REF!,'PM STICKER'!$D$7:$D$122,#REF!)+SUMIF(#REF!,'PM STICKER'!$D$7:$D$122,#REF!)+SUMIF(#REF!,'PM STICKER'!$D$7:$D$122,#REF!)</f>
        <v>#REF!</v>
      </c>
      <c r="P28" t="e">
        <f>SUMIF(#REF!,'PM STICKER'!$D$7:$D$122,#REF!)+SUMIF(#REF!,'PM STICKER'!$D$7:$D$122,#REF!)</f>
        <v>#REF!</v>
      </c>
      <c r="Q28" t="e">
        <f>SUMIF(#REF!,'PM STICKER'!$D$7:$D$122,#REF!)+SUMIF(#REF!,'PM STICKER'!$D$7:$D$122,#REF!)+SUMIF(#REF!,'PM STICKER'!$D$7:$D$122,#REF!)</f>
        <v>#REF!</v>
      </c>
      <c r="R28" t="e">
        <f>SUMIF(#REF!,'PM STICKER'!$D$7:$D$122,#REF!)+SUMIF(#REF!,'PM STICKER'!$D$7:$D$122,#REF!)+SUMIF(#REF!,'PM STICKER'!$D$7:$D$122,#REF!)</f>
        <v>#REF!</v>
      </c>
      <c r="S28" t="e">
        <f>SUMIF(#REF!,'PM STICKER'!$D$7:$D$122,#REF!)+SUMIF(#REF!,'PM STICKER'!$D$7:$D$122,#REF!)+SUMIF(#REF!,'PM STICKER'!$D$7:$D$122,#REF!)</f>
        <v>#REF!</v>
      </c>
      <c r="T28" t="e">
        <f>SUMIF(#REF!,'PM STICKER'!$D$7:$D$122,#REF!)+SUMIF(#REF!,'PM STICKER'!$D$7:$D$122,#REF!)+SUMIF(#REF!,'PM STICKER'!$D$7:$D$122,#REF!)</f>
        <v>#REF!</v>
      </c>
      <c r="U28" t="e">
        <f>SUMIF(#REF!,'PM STICKER'!$D$7:$D$122,#REF!)+SUMIF(#REF!,'PM STICKER'!$D$7:$D$122,#REF!)+SUMIF(#REF!,'PM STICKER'!$D$7:$D$122,#REF!)</f>
        <v>#REF!</v>
      </c>
      <c r="V28" t="e">
        <f t="shared" si="1"/>
        <v>#REF!</v>
      </c>
      <c r="W28">
        <f>VLOOKUP(D28,'[2]Mobil PTTU 15'!$B$5:$K$119,10,0)</f>
        <v>0</v>
      </c>
    </row>
    <row r="29" spans="2:23" ht="15" customHeight="1">
      <c r="B29">
        <f t="shared" si="0"/>
        <v>23</v>
      </c>
      <c r="C29">
        <f>VLOOKUP(D29,'[2]Mobil PTTU 15'!$B$5:$F$119,5,0)</f>
        <v>0</v>
      </c>
      <c r="E29">
        <f>VLOOKUP(D29,'[2]Mobil PTTU 15'!$B$5:$C$119,2,0)</f>
        <v>0</v>
      </c>
      <c r="F29">
        <f>VLOOKUP(D29,'[2]Mobil PTTU 15'!$B$5:$D$119,3,0)</f>
        <v>0</v>
      </c>
      <c r="H29">
        <f>VLOOKUP(D29,'[2]Mobil PTTU 15'!$B$5:$H$119,7,0)</f>
        <v>0</v>
      </c>
      <c r="I29">
        <f>VLOOKUP(D29,'[2]Mobil PTTU 15'!$B$5:$I$119,8,0)</f>
        <v>0</v>
      </c>
      <c r="J29" t="e">
        <f>SUMIF(#REF!,'PM STICKER'!$D$7:$D$122,#REF!)+SUMIF(#REF!,'PM STICKER'!$D$7:$D$122,#REF!)+SUMIF(#REF!,'PM STICKER'!$D$7:$D$122,#REF!)</f>
        <v>#REF!</v>
      </c>
      <c r="K29" t="e">
        <f>SUMIF(#REF!,'PM STICKER'!$D$7:$D$122,#REF!)+SUMIF(#REF!,'PM STICKER'!$D$7:$D$122,#REF!)</f>
        <v>#REF!</v>
      </c>
      <c r="L29" t="e">
        <f>SUMIF(#REF!,'PM STICKER'!$D$7:$D$122,#REF!)+SUMIF(#REF!,'PM STICKER'!$D$7:$D$122,#REF!)+SUMIF(#REF!,'PM STICKER'!$D$7:$D$122,#REF!)</f>
        <v>#REF!</v>
      </c>
      <c r="M29" t="e">
        <f>SUMIF(#REF!,'PM STICKER'!$D$7:$D$122,#REF!)+SUMIF(#REF!,'PM STICKER'!$D$7:$D$122,#REF!)+SUMIF(#REF!,'PM STICKER'!$D$7:$D$122,#REF!)</f>
        <v>#REF!</v>
      </c>
      <c r="N29" t="e">
        <f>SUMIF(#REF!,'PM STICKER'!$D$7:$D$122,#REF!)+SUMIF(#REF!,'PM STICKER'!$D$7:$D$122,#REF!)+SUMIF(#REF!,'PM STICKER'!$D$7:$D$122,#REF!)</f>
        <v>#REF!</v>
      </c>
      <c r="O29" t="e">
        <f>SUMIF(#REF!,'PM STICKER'!$D$7:$D$122,#REF!)+SUMIF(#REF!,'PM STICKER'!$D$7:$D$122,#REF!)+SUMIF(#REF!,'PM STICKER'!$D$7:$D$122,#REF!)</f>
        <v>#REF!</v>
      </c>
      <c r="P29" t="e">
        <f>SUMIF(#REF!,'PM STICKER'!$D$7:$D$122,#REF!)+SUMIF(#REF!,'PM STICKER'!$D$7:$D$122,#REF!)</f>
        <v>#REF!</v>
      </c>
      <c r="Q29" t="e">
        <f>SUMIF(#REF!,'PM STICKER'!$D$7:$D$122,#REF!)+SUMIF(#REF!,'PM STICKER'!$D$7:$D$122,#REF!)+SUMIF(#REF!,'PM STICKER'!$D$7:$D$122,#REF!)</f>
        <v>#REF!</v>
      </c>
      <c r="R29" t="e">
        <f>SUMIF(#REF!,'PM STICKER'!$D$7:$D$122,#REF!)+SUMIF(#REF!,'PM STICKER'!$D$7:$D$122,#REF!)+SUMIF(#REF!,'PM STICKER'!$D$7:$D$122,#REF!)</f>
        <v>#REF!</v>
      </c>
      <c r="S29" t="e">
        <f>SUMIF(#REF!,'PM STICKER'!$D$7:$D$122,#REF!)+SUMIF(#REF!,'PM STICKER'!$D$7:$D$122,#REF!)+SUMIF(#REF!,'PM STICKER'!$D$7:$D$122,#REF!)</f>
        <v>#REF!</v>
      </c>
      <c r="T29" t="e">
        <f>SUMIF(#REF!,'PM STICKER'!$D$7:$D$122,#REF!)+SUMIF(#REF!,'PM STICKER'!$D$7:$D$122,#REF!)+SUMIF(#REF!,'PM STICKER'!$D$7:$D$122,#REF!)</f>
        <v>#REF!</v>
      </c>
      <c r="U29" t="e">
        <f>SUMIF(#REF!,'PM STICKER'!$D$7:$D$122,#REF!)+SUMIF(#REF!,'PM STICKER'!$D$7:$D$122,#REF!)+SUMIF(#REF!,'PM STICKER'!$D$7:$D$122,#REF!)</f>
        <v>#REF!</v>
      </c>
      <c r="V29" t="e">
        <f t="shared" si="1"/>
        <v>#REF!</v>
      </c>
      <c r="W29">
        <f>VLOOKUP(D29,'[2]Mobil PTTU 15'!$B$5:$K$119,10,0)</f>
        <v>0</v>
      </c>
    </row>
    <row r="30" spans="2:23" ht="15" customHeight="1">
      <c r="B30">
        <f t="shared" si="0"/>
        <v>24</v>
      </c>
      <c r="C30">
        <f>VLOOKUP(D30,'[2]Mobil PTTU 15'!$B$5:$F$119,5,0)</f>
        <v>0</v>
      </c>
      <c r="E30">
        <f>VLOOKUP(D30,'[2]Mobil PTTU 15'!$B$5:$C$119,2,0)</f>
        <v>0</v>
      </c>
      <c r="F30">
        <f>VLOOKUP(D30,'[2]Mobil PTTU 15'!$B$5:$D$119,3,0)</f>
        <v>0</v>
      </c>
      <c r="H30">
        <f>VLOOKUP(D30,'[2]Mobil PTTU 15'!$B$5:$H$119,7,0)</f>
        <v>0</v>
      </c>
      <c r="I30">
        <f>VLOOKUP(D30,'[2]Mobil PTTU 15'!$B$5:$I$119,8,0)</f>
        <v>0</v>
      </c>
      <c r="J30" t="e">
        <f>SUMIF(#REF!,'PM STICKER'!$D$7:$D$122,#REF!)+SUMIF(#REF!,'PM STICKER'!$D$7:$D$122,#REF!)+SUMIF(#REF!,'PM STICKER'!$D$7:$D$122,#REF!)</f>
        <v>#REF!</v>
      </c>
      <c r="K30" t="e">
        <f>SUMIF(#REF!,'PM STICKER'!$D$7:$D$122,#REF!)+SUMIF(#REF!,'PM STICKER'!$D$7:$D$122,#REF!)</f>
        <v>#REF!</v>
      </c>
      <c r="L30" t="e">
        <f>SUMIF(#REF!,'PM STICKER'!$D$7:$D$122,#REF!)+SUMIF(#REF!,'PM STICKER'!$D$7:$D$122,#REF!)+SUMIF(#REF!,'PM STICKER'!$D$7:$D$122,#REF!)</f>
        <v>#REF!</v>
      </c>
      <c r="M30" t="e">
        <f>SUMIF(#REF!,'PM STICKER'!$D$7:$D$122,#REF!)+SUMIF(#REF!,'PM STICKER'!$D$7:$D$122,#REF!)+SUMIF(#REF!,'PM STICKER'!$D$7:$D$122,#REF!)</f>
        <v>#REF!</v>
      </c>
      <c r="N30" t="e">
        <f>SUMIF(#REF!,'PM STICKER'!$D$7:$D$122,#REF!)+SUMIF(#REF!,'PM STICKER'!$D$7:$D$122,#REF!)+SUMIF(#REF!,'PM STICKER'!$D$7:$D$122,#REF!)</f>
        <v>#REF!</v>
      </c>
      <c r="O30" t="e">
        <f>SUMIF(#REF!,'PM STICKER'!$D$7:$D$122,#REF!)+SUMIF(#REF!,'PM STICKER'!$D$7:$D$122,#REF!)+SUMIF(#REF!,'PM STICKER'!$D$7:$D$122,#REF!)</f>
        <v>#REF!</v>
      </c>
      <c r="P30" t="e">
        <f>SUMIF(#REF!,'PM STICKER'!$D$7:$D$122,#REF!)+SUMIF(#REF!,'PM STICKER'!$D$7:$D$122,#REF!)</f>
        <v>#REF!</v>
      </c>
      <c r="Q30" t="e">
        <f>SUMIF(#REF!,'PM STICKER'!$D$7:$D$122,#REF!)+SUMIF(#REF!,'PM STICKER'!$D$7:$D$122,#REF!)+SUMIF(#REF!,'PM STICKER'!$D$7:$D$122,#REF!)</f>
        <v>#REF!</v>
      </c>
      <c r="R30" t="e">
        <f>SUMIF(#REF!,'PM STICKER'!$D$7:$D$122,#REF!)+SUMIF(#REF!,'PM STICKER'!$D$7:$D$122,#REF!)+SUMIF(#REF!,'PM STICKER'!$D$7:$D$122,#REF!)</f>
        <v>#REF!</v>
      </c>
      <c r="S30" t="e">
        <f>SUMIF(#REF!,'PM STICKER'!$D$7:$D$122,#REF!)+SUMIF(#REF!,'PM STICKER'!$D$7:$D$122,#REF!)+SUMIF(#REF!,'PM STICKER'!$D$7:$D$122,#REF!)</f>
        <v>#REF!</v>
      </c>
      <c r="T30" t="e">
        <f>SUMIF(#REF!,'PM STICKER'!$D$7:$D$122,#REF!)+SUMIF(#REF!,'PM STICKER'!$D$7:$D$122,#REF!)+SUMIF(#REF!,'PM STICKER'!$D$7:$D$122,#REF!)</f>
        <v>#REF!</v>
      </c>
      <c r="U30" t="e">
        <f>SUMIF(#REF!,'PM STICKER'!$D$7:$D$122,#REF!)+SUMIF(#REF!,'PM STICKER'!$D$7:$D$122,#REF!)+SUMIF(#REF!,'PM STICKER'!$D$7:$D$122,#REF!)</f>
        <v>#REF!</v>
      </c>
      <c r="V30" t="e">
        <f t="shared" si="1"/>
        <v>#REF!</v>
      </c>
      <c r="W30">
        <f>VLOOKUP(D30,'[2]Mobil PTTU 15'!$B$5:$K$119,10,0)</f>
        <v>0</v>
      </c>
    </row>
    <row r="31" spans="2:23" ht="15" customHeight="1">
      <c r="B31">
        <f t="shared" si="0"/>
        <v>25</v>
      </c>
      <c r="C31">
        <f>VLOOKUP(D31,'[2]Mobil PTTU 15'!$B$5:$F$119,5,0)</f>
        <v>0</v>
      </c>
      <c r="E31">
        <f>VLOOKUP(D31,'[2]Mobil PTTU 15'!$B$5:$C$119,2,0)</f>
        <v>0</v>
      </c>
      <c r="F31">
        <f>VLOOKUP(D31,'[2]Mobil PTTU 15'!$B$5:$D$119,3,0)</f>
        <v>0</v>
      </c>
      <c r="H31">
        <f>VLOOKUP(D31,'[2]Mobil PTTU 15'!$B$5:$H$119,7,0)</f>
        <v>0</v>
      </c>
      <c r="I31">
        <f>VLOOKUP(D31,'[2]Mobil PTTU 15'!$B$5:$I$119,8,0)</f>
        <v>0</v>
      </c>
      <c r="J31" t="e">
        <f>SUMIF(#REF!,'PM STICKER'!$D$7:$D$122,#REF!)+SUMIF(#REF!,'PM STICKER'!$D$7:$D$122,#REF!)+SUMIF(#REF!,'PM STICKER'!$D$7:$D$122,#REF!)</f>
        <v>#REF!</v>
      </c>
      <c r="K31" t="e">
        <f>SUMIF(#REF!,'PM STICKER'!$D$7:$D$122,#REF!)+SUMIF(#REF!,'PM STICKER'!$D$7:$D$122,#REF!)</f>
        <v>#REF!</v>
      </c>
      <c r="L31" t="e">
        <f>SUMIF(#REF!,'PM STICKER'!$D$7:$D$122,#REF!)+SUMIF(#REF!,'PM STICKER'!$D$7:$D$122,#REF!)+SUMIF(#REF!,'PM STICKER'!$D$7:$D$122,#REF!)</f>
        <v>#REF!</v>
      </c>
      <c r="M31" t="e">
        <f>SUMIF(#REF!,'PM STICKER'!$D$7:$D$122,#REF!)+SUMIF(#REF!,'PM STICKER'!$D$7:$D$122,#REF!)+SUMIF(#REF!,'PM STICKER'!$D$7:$D$122,#REF!)</f>
        <v>#REF!</v>
      </c>
      <c r="N31" t="e">
        <f>SUMIF(#REF!,'PM STICKER'!$D$7:$D$122,#REF!)+SUMIF(#REF!,'PM STICKER'!$D$7:$D$122,#REF!)+SUMIF(#REF!,'PM STICKER'!$D$7:$D$122,#REF!)</f>
        <v>#REF!</v>
      </c>
      <c r="O31" t="e">
        <f>SUMIF(#REF!,'PM STICKER'!$D$7:$D$122,#REF!)+SUMIF(#REF!,'PM STICKER'!$D$7:$D$122,#REF!)+SUMIF(#REF!,'PM STICKER'!$D$7:$D$122,#REF!)</f>
        <v>#REF!</v>
      </c>
      <c r="P31" t="e">
        <f>SUMIF(#REF!,'PM STICKER'!$D$7:$D$122,#REF!)+SUMIF(#REF!,'PM STICKER'!$D$7:$D$122,#REF!)</f>
        <v>#REF!</v>
      </c>
      <c r="Q31" t="e">
        <f>SUMIF(#REF!,'PM STICKER'!$D$7:$D$122,#REF!)+SUMIF(#REF!,'PM STICKER'!$D$7:$D$122,#REF!)+SUMIF(#REF!,'PM STICKER'!$D$7:$D$122,#REF!)</f>
        <v>#REF!</v>
      </c>
      <c r="R31" t="e">
        <f>SUMIF(#REF!,'PM STICKER'!$D$7:$D$122,#REF!)+SUMIF(#REF!,'PM STICKER'!$D$7:$D$122,#REF!)+SUMIF(#REF!,'PM STICKER'!$D$7:$D$122,#REF!)</f>
        <v>#REF!</v>
      </c>
      <c r="S31" t="e">
        <f>SUMIF(#REF!,'PM STICKER'!$D$7:$D$122,#REF!)+SUMIF(#REF!,'PM STICKER'!$D$7:$D$122,#REF!)+SUMIF(#REF!,'PM STICKER'!$D$7:$D$122,#REF!)</f>
        <v>#REF!</v>
      </c>
      <c r="T31" t="e">
        <f>SUMIF(#REF!,'PM STICKER'!$D$7:$D$122,#REF!)+SUMIF(#REF!,'PM STICKER'!$D$7:$D$122,#REF!)+SUMIF(#REF!,'PM STICKER'!$D$7:$D$122,#REF!)</f>
        <v>#REF!</v>
      </c>
      <c r="U31" t="e">
        <f>SUMIF(#REF!,'PM STICKER'!$D$7:$D$122,#REF!)+SUMIF(#REF!,'PM STICKER'!$D$7:$D$122,#REF!)+SUMIF(#REF!,'PM STICKER'!$D$7:$D$122,#REF!)</f>
        <v>#REF!</v>
      </c>
      <c r="V31" t="e">
        <f t="shared" si="1"/>
        <v>#REF!</v>
      </c>
      <c r="W31">
        <f>VLOOKUP(D31,'[2]Mobil PTTU 15'!$B$5:$K$119,10,0)</f>
        <v>0</v>
      </c>
    </row>
    <row r="32" spans="2:23" ht="15" customHeight="1">
      <c r="B32">
        <f t="shared" si="0"/>
        <v>26</v>
      </c>
      <c r="C32">
        <f>VLOOKUP(D32,'[2]Mobil PTTU 15'!$B$5:$F$119,5,0)</f>
        <v>0</v>
      </c>
      <c r="E32">
        <f>VLOOKUP(D32,'[2]Mobil PTTU 15'!$B$5:$C$119,2,0)</f>
        <v>0</v>
      </c>
      <c r="F32">
        <f>VLOOKUP(D32,'[2]Mobil PTTU 15'!$B$5:$D$119,3,0)</f>
        <v>0</v>
      </c>
      <c r="H32">
        <f>VLOOKUP(D32,'[2]Mobil PTTU 15'!$B$5:$H$119,7,0)</f>
        <v>0</v>
      </c>
      <c r="I32">
        <f>VLOOKUP(D32,'[2]Mobil PTTU 15'!$B$5:$I$119,8,0)</f>
        <v>0</v>
      </c>
      <c r="J32" t="e">
        <f>SUMIF(#REF!,'PM STICKER'!$D$7:$D$122,#REF!)+SUMIF(#REF!,'PM STICKER'!$D$7:$D$122,#REF!)+SUMIF(#REF!,'PM STICKER'!$D$7:$D$122,#REF!)</f>
        <v>#REF!</v>
      </c>
      <c r="K32" t="e">
        <f>SUMIF(#REF!,'PM STICKER'!$D$7:$D$122,#REF!)+SUMIF(#REF!,'PM STICKER'!$D$7:$D$122,#REF!)</f>
        <v>#REF!</v>
      </c>
      <c r="L32" t="e">
        <f>SUMIF(#REF!,'PM STICKER'!$D$7:$D$122,#REF!)+SUMIF(#REF!,'PM STICKER'!$D$7:$D$122,#REF!)+SUMIF(#REF!,'PM STICKER'!$D$7:$D$122,#REF!)</f>
        <v>#REF!</v>
      </c>
      <c r="M32" t="e">
        <f>SUMIF(#REF!,'PM STICKER'!$D$7:$D$122,#REF!)+SUMIF(#REF!,'PM STICKER'!$D$7:$D$122,#REF!)+SUMIF(#REF!,'PM STICKER'!$D$7:$D$122,#REF!)</f>
        <v>#REF!</v>
      </c>
      <c r="N32" t="e">
        <f>SUMIF(#REF!,'PM STICKER'!$D$7:$D$122,#REF!)+SUMIF(#REF!,'PM STICKER'!$D$7:$D$122,#REF!)+SUMIF(#REF!,'PM STICKER'!$D$7:$D$122,#REF!)</f>
        <v>#REF!</v>
      </c>
      <c r="O32" t="e">
        <f>SUMIF(#REF!,'PM STICKER'!$D$7:$D$122,#REF!)+SUMIF(#REF!,'PM STICKER'!$D$7:$D$122,#REF!)+SUMIF(#REF!,'PM STICKER'!$D$7:$D$122,#REF!)</f>
        <v>#REF!</v>
      </c>
      <c r="P32" t="e">
        <f>SUMIF(#REF!,'PM STICKER'!$D$7:$D$122,#REF!)+SUMIF(#REF!,'PM STICKER'!$D$7:$D$122,#REF!)</f>
        <v>#REF!</v>
      </c>
      <c r="Q32" t="e">
        <f>SUMIF(#REF!,'PM STICKER'!$D$7:$D$122,#REF!)+SUMIF(#REF!,'PM STICKER'!$D$7:$D$122,#REF!)+SUMIF(#REF!,'PM STICKER'!$D$7:$D$122,#REF!)</f>
        <v>#REF!</v>
      </c>
      <c r="R32" t="e">
        <f>SUMIF(#REF!,'PM STICKER'!$D$7:$D$122,#REF!)+SUMIF(#REF!,'PM STICKER'!$D$7:$D$122,#REF!)+SUMIF(#REF!,'PM STICKER'!$D$7:$D$122,#REF!)</f>
        <v>#REF!</v>
      </c>
      <c r="S32" t="e">
        <f>SUMIF(#REF!,'PM STICKER'!$D$7:$D$122,#REF!)+SUMIF(#REF!,'PM STICKER'!$D$7:$D$122,#REF!)+SUMIF(#REF!,'PM STICKER'!$D$7:$D$122,#REF!)</f>
        <v>#REF!</v>
      </c>
      <c r="T32" t="e">
        <f>SUMIF(#REF!,'PM STICKER'!$D$7:$D$122,#REF!)+SUMIF(#REF!,'PM STICKER'!$D$7:$D$122,#REF!)+SUMIF(#REF!,'PM STICKER'!$D$7:$D$122,#REF!)</f>
        <v>#REF!</v>
      </c>
      <c r="U32" t="e">
        <f>SUMIF(#REF!,'PM STICKER'!$D$7:$D$122,#REF!)+SUMIF(#REF!,'PM STICKER'!$D$7:$D$122,#REF!)+SUMIF(#REF!,'PM STICKER'!$D$7:$D$122,#REF!)</f>
        <v>#REF!</v>
      </c>
      <c r="V32" t="e">
        <f t="shared" si="1"/>
        <v>#REF!</v>
      </c>
      <c r="W32">
        <f>VLOOKUP(D32,'[2]Mobil PTTU 15'!$B$5:$K$119,10,0)</f>
        <v>0</v>
      </c>
    </row>
    <row r="33" spans="2:23" ht="15" customHeight="1">
      <c r="B33">
        <f t="shared" si="0"/>
        <v>27</v>
      </c>
      <c r="C33">
        <f>VLOOKUP(D33,'[2]Mobil PTTU 15'!$B$5:$F$119,5,0)</f>
        <v>0</v>
      </c>
      <c r="E33">
        <f>VLOOKUP(D33,'[2]Mobil PTTU 15'!$B$5:$C$119,2,0)</f>
        <v>0</v>
      </c>
      <c r="F33">
        <f>VLOOKUP(D33,'[2]Mobil PTTU 15'!$B$5:$D$119,3,0)</f>
        <v>0</v>
      </c>
      <c r="H33">
        <f>VLOOKUP(D33,'[2]Mobil PTTU 15'!$B$5:$H$119,7,0)</f>
        <v>0</v>
      </c>
      <c r="I33">
        <f>VLOOKUP(D33,'[2]Mobil PTTU 15'!$B$5:$I$119,8,0)</f>
        <v>0</v>
      </c>
      <c r="J33" t="e">
        <f>SUMIF(#REF!,'PM STICKER'!$D$7:$D$122,#REF!)+SUMIF(#REF!,'PM STICKER'!$D$7:$D$122,#REF!)+SUMIF(#REF!,'PM STICKER'!$D$7:$D$122,#REF!)</f>
        <v>#REF!</v>
      </c>
      <c r="K33" t="e">
        <f>SUMIF(#REF!,'PM STICKER'!$D$7:$D$122,#REF!)+SUMIF(#REF!,'PM STICKER'!$D$7:$D$122,#REF!)</f>
        <v>#REF!</v>
      </c>
      <c r="L33" t="e">
        <f>SUMIF(#REF!,'PM STICKER'!$D$7:$D$122,#REF!)+SUMIF(#REF!,'PM STICKER'!$D$7:$D$122,#REF!)+SUMIF(#REF!,'PM STICKER'!$D$7:$D$122,#REF!)</f>
        <v>#REF!</v>
      </c>
      <c r="M33" t="e">
        <f>SUMIF(#REF!,'PM STICKER'!$D$7:$D$122,#REF!)+SUMIF(#REF!,'PM STICKER'!$D$7:$D$122,#REF!)+SUMIF(#REF!,'PM STICKER'!$D$7:$D$122,#REF!)</f>
        <v>#REF!</v>
      </c>
      <c r="N33" t="e">
        <f>SUMIF(#REF!,'PM STICKER'!$D$7:$D$122,#REF!)+SUMIF(#REF!,'PM STICKER'!$D$7:$D$122,#REF!)+SUMIF(#REF!,'PM STICKER'!$D$7:$D$122,#REF!)</f>
        <v>#REF!</v>
      </c>
      <c r="O33" t="e">
        <f>SUMIF(#REF!,'PM STICKER'!$D$7:$D$122,#REF!)+SUMIF(#REF!,'PM STICKER'!$D$7:$D$122,#REF!)+SUMIF(#REF!,'PM STICKER'!$D$7:$D$122,#REF!)</f>
        <v>#REF!</v>
      </c>
      <c r="P33" t="e">
        <f>SUMIF(#REF!,'PM STICKER'!$D$7:$D$122,#REF!)+SUMIF(#REF!,'PM STICKER'!$D$7:$D$122,#REF!)</f>
        <v>#REF!</v>
      </c>
      <c r="Q33" t="e">
        <f>SUMIF(#REF!,'PM STICKER'!$D$7:$D$122,#REF!)+SUMIF(#REF!,'PM STICKER'!$D$7:$D$122,#REF!)+SUMIF(#REF!,'PM STICKER'!$D$7:$D$122,#REF!)</f>
        <v>#REF!</v>
      </c>
      <c r="R33" t="e">
        <f>SUMIF(#REF!,'PM STICKER'!$D$7:$D$122,#REF!)+SUMIF(#REF!,'PM STICKER'!$D$7:$D$122,#REF!)+SUMIF(#REF!,'PM STICKER'!$D$7:$D$122,#REF!)</f>
        <v>#REF!</v>
      </c>
      <c r="S33" t="e">
        <f>SUMIF(#REF!,'PM STICKER'!$D$7:$D$122,#REF!)+SUMIF(#REF!,'PM STICKER'!$D$7:$D$122,#REF!)+SUMIF(#REF!,'PM STICKER'!$D$7:$D$122,#REF!)</f>
        <v>#REF!</v>
      </c>
      <c r="T33" t="e">
        <f>SUMIF(#REF!,'PM STICKER'!$D$7:$D$122,#REF!)+SUMIF(#REF!,'PM STICKER'!$D$7:$D$122,#REF!)+SUMIF(#REF!,'PM STICKER'!$D$7:$D$122,#REF!)</f>
        <v>#REF!</v>
      </c>
      <c r="U33" t="e">
        <f>SUMIF(#REF!,'PM STICKER'!$D$7:$D$122,#REF!)+SUMIF(#REF!,'PM STICKER'!$D$7:$D$122,#REF!)+SUMIF(#REF!,'PM STICKER'!$D$7:$D$122,#REF!)</f>
        <v>#REF!</v>
      </c>
      <c r="V33" t="e">
        <f t="shared" si="1"/>
        <v>#REF!</v>
      </c>
      <c r="W33">
        <f>VLOOKUP(D33,'[2]Mobil PTTU 15'!$B$5:$K$119,10,0)</f>
        <v>0</v>
      </c>
    </row>
    <row r="34" spans="2:23" ht="15" customHeight="1">
      <c r="B34">
        <f t="shared" si="0"/>
        <v>28</v>
      </c>
      <c r="C34">
        <f>VLOOKUP(D34,'[2]Mobil PTTU 15'!$B$5:$F$119,5,0)</f>
        <v>0</v>
      </c>
      <c r="E34">
        <f>VLOOKUP(D34,'[2]Mobil PTTU 15'!$B$5:$C$119,2,0)</f>
        <v>0</v>
      </c>
      <c r="F34">
        <f>VLOOKUP(D34,'[2]Mobil PTTU 15'!$B$5:$D$119,3,0)</f>
        <v>0</v>
      </c>
      <c r="H34">
        <f>VLOOKUP(D34,'[2]Mobil PTTU 15'!$B$5:$H$119,7,0)</f>
        <v>0</v>
      </c>
      <c r="I34">
        <f>VLOOKUP(D34,'[2]Mobil PTTU 15'!$B$5:$I$119,8,0)</f>
        <v>0</v>
      </c>
      <c r="J34" t="e">
        <f>SUMIF(#REF!,'PM STICKER'!$D$7:$D$122,#REF!)+SUMIF(#REF!,'PM STICKER'!$D$7:$D$122,#REF!)+SUMIF(#REF!,'PM STICKER'!$D$7:$D$122,#REF!)</f>
        <v>#REF!</v>
      </c>
      <c r="K34" t="e">
        <f>SUMIF(#REF!,'PM STICKER'!$D$7:$D$122,#REF!)+SUMIF(#REF!,'PM STICKER'!$D$7:$D$122,#REF!)</f>
        <v>#REF!</v>
      </c>
      <c r="L34" t="e">
        <f>SUMIF(#REF!,'PM STICKER'!$D$7:$D$122,#REF!)+SUMIF(#REF!,'PM STICKER'!$D$7:$D$122,#REF!)+SUMIF(#REF!,'PM STICKER'!$D$7:$D$122,#REF!)</f>
        <v>#REF!</v>
      </c>
      <c r="M34" t="e">
        <f>SUMIF(#REF!,'PM STICKER'!$D$7:$D$122,#REF!)+SUMIF(#REF!,'PM STICKER'!$D$7:$D$122,#REF!)+SUMIF(#REF!,'PM STICKER'!$D$7:$D$122,#REF!)</f>
        <v>#REF!</v>
      </c>
      <c r="N34" t="e">
        <f>SUMIF(#REF!,'PM STICKER'!$D$7:$D$122,#REF!)+SUMIF(#REF!,'PM STICKER'!$D$7:$D$122,#REF!)+SUMIF(#REF!,'PM STICKER'!$D$7:$D$122,#REF!)</f>
        <v>#REF!</v>
      </c>
      <c r="O34" t="e">
        <f>SUMIF(#REF!,'PM STICKER'!$D$7:$D$122,#REF!)+SUMIF(#REF!,'PM STICKER'!$D$7:$D$122,#REF!)+SUMIF(#REF!,'PM STICKER'!$D$7:$D$122,#REF!)</f>
        <v>#REF!</v>
      </c>
      <c r="P34" t="e">
        <f>SUMIF(#REF!,'PM STICKER'!$D$7:$D$122,#REF!)+SUMIF(#REF!,'PM STICKER'!$D$7:$D$122,#REF!)</f>
        <v>#REF!</v>
      </c>
      <c r="Q34" t="e">
        <f>SUMIF(#REF!,'PM STICKER'!$D$7:$D$122,#REF!)+SUMIF(#REF!,'PM STICKER'!$D$7:$D$122,#REF!)+SUMIF(#REF!,'PM STICKER'!$D$7:$D$122,#REF!)</f>
        <v>#REF!</v>
      </c>
      <c r="R34" t="e">
        <f>SUMIF(#REF!,'PM STICKER'!$D$7:$D$122,#REF!)+SUMIF(#REF!,'PM STICKER'!$D$7:$D$122,#REF!)+SUMIF(#REF!,'PM STICKER'!$D$7:$D$122,#REF!)</f>
        <v>#REF!</v>
      </c>
      <c r="S34" t="e">
        <f>SUMIF(#REF!,'PM STICKER'!$D$7:$D$122,#REF!)+SUMIF(#REF!,'PM STICKER'!$D$7:$D$122,#REF!)+SUMIF(#REF!,'PM STICKER'!$D$7:$D$122,#REF!)</f>
        <v>#REF!</v>
      </c>
      <c r="T34" t="e">
        <f>SUMIF(#REF!,'PM STICKER'!$D$7:$D$122,#REF!)+SUMIF(#REF!,'PM STICKER'!$D$7:$D$122,#REF!)+SUMIF(#REF!,'PM STICKER'!$D$7:$D$122,#REF!)</f>
        <v>#REF!</v>
      </c>
      <c r="U34" t="e">
        <f>SUMIF(#REF!,'PM STICKER'!$D$7:$D$122,#REF!)+SUMIF(#REF!,'PM STICKER'!$D$7:$D$122,#REF!)+SUMIF(#REF!,'PM STICKER'!$D$7:$D$122,#REF!)</f>
        <v>#REF!</v>
      </c>
      <c r="V34" t="e">
        <f t="shared" si="1"/>
        <v>#REF!</v>
      </c>
      <c r="W34">
        <f>VLOOKUP(D34,'[2]Mobil PTTU 15'!$B$5:$K$119,10,0)</f>
        <v>0</v>
      </c>
    </row>
    <row r="35" spans="2:23" ht="15" customHeight="1">
      <c r="B35">
        <f t="shared" si="0"/>
        <v>29</v>
      </c>
      <c r="C35">
        <f>VLOOKUP(D35,'[2]Mobil PTTU 15'!$B$5:$F$119,5,0)</f>
        <v>0</v>
      </c>
      <c r="E35">
        <f>VLOOKUP(D35,'[2]Mobil PTTU 15'!$B$5:$C$119,2,0)</f>
        <v>0</v>
      </c>
      <c r="F35">
        <f>VLOOKUP(D35,'[2]Mobil PTTU 15'!$B$5:$D$119,3,0)</f>
        <v>0</v>
      </c>
      <c r="H35">
        <f>VLOOKUP(D35,'[2]Mobil PTTU 15'!$B$5:$H$119,7,0)</f>
        <v>0</v>
      </c>
      <c r="I35">
        <f>VLOOKUP(D35,'[2]Mobil PTTU 15'!$B$5:$I$119,8,0)</f>
        <v>0</v>
      </c>
      <c r="J35" t="e">
        <f>SUMIF(#REF!,'PM STICKER'!$D$7:$D$122,#REF!)+SUMIF(#REF!,'PM STICKER'!$D$7:$D$122,#REF!)+SUMIF(#REF!,'PM STICKER'!$D$7:$D$122,#REF!)</f>
        <v>#REF!</v>
      </c>
      <c r="K35" t="e">
        <f>SUMIF(#REF!,'PM STICKER'!$D$7:$D$122,#REF!)+SUMIF(#REF!,'PM STICKER'!$D$7:$D$122,#REF!)</f>
        <v>#REF!</v>
      </c>
      <c r="L35" t="e">
        <f>SUMIF(#REF!,'PM STICKER'!$D$7:$D$122,#REF!)+SUMIF(#REF!,'PM STICKER'!$D$7:$D$122,#REF!)+SUMIF(#REF!,'PM STICKER'!$D$7:$D$122,#REF!)</f>
        <v>#REF!</v>
      </c>
      <c r="M35" t="e">
        <f>SUMIF(#REF!,'PM STICKER'!$D$7:$D$122,#REF!)+SUMIF(#REF!,'PM STICKER'!$D$7:$D$122,#REF!)+SUMIF(#REF!,'PM STICKER'!$D$7:$D$122,#REF!)</f>
        <v>#REF!</v>
      </c>
      <c r="N35" t="e">
        <f>SUMIF(#REF!,'PM STICKER'!$D$7:$D$122,#REF!)+SUMIF(#REF!,'PM STICKER'!$D$7:$D$122,#REF!)+SUMIF(#REF!,'PM STICKER'!$D$7:$D$122,#REF!)</f>
        <v>#REF!</v>
      </c>
      <c r="O35" t="e">
        <f>SUMIF(#REF!,'PM STICKER'!$D$7:$D$122,#REF!)+SUMIF(#REF!,'PM STICKER'!$D$7:$D$122,#REF!)+SUMIF(#REF!,'PM STICKER'!$D$7:$D$122,#REF!)</f>
        <v>#REF!</v>
      </c>
      <c r="P35" t="e">
        <f>SUMIF(#REF!,'PM STICKER'!$D$7:$D$122,#REF!)+SUMIF(#REF!,'PM STICKER'!$D$7:$D$122,#REF!)</f>
        <v>#REF!</v>
      </c>
      <c r="Q35" t="e">
        <f>SUMIF(#REF!,'PM STICKER'!$D$7:$D$122,#REF!)+SUMIF(#REF!,'PM STICKER'!$D$7:$D$122,#REF!)+SUMIF(#REF!,'PM STICKER'!$D$7:$D$122,#REF!)</f>
        <v>#REF!</v>
      </c>
      <c r="R35" t="e">
        <f>SUMIF(#REF!,'PM STICKER'!$D$7:$D$122,#REF!)+SUMIF(#REF!,'PM STICKER'!$D$7:$D$122,#REF!)+SUMIF(#REF!,'PM STICKER'!$D$7:$D$122,#REF!)</f>
        <v>#REF!</v>
      </c>
      <c r="S35" t="e">
        <f>SUMIF(#REF!,'PM STICKER'!$D$7:$D$122,#REF!)+SUMIF(#REF!,'PM STICKER'!$D$7:$D$122,#REF!)+SUMIF(#REF!,'PM STICKER'!$D$7:$D$122,#REF!)</f>
        <v>#REF!</v>
      </c>
      <c r="T35" t="e">
        <f>SUMIF(#REF!,'PM STICKER'!$D$7:$D$122,#REF!)+SUMIF(#REF!,'PM STICKER'!$D$7:$D$122,#REF!)+SUMIF(#REF!,'PM STICKER'!$D$7:$D$122,#REF!)</f>
        <v>#REF!</v>
      </c>
      <c r="U35" t="e">
        <f>SUMIF(#REF!,'PM STICKER'!$D$7:$D$122,#REF!)+SUMIF(#REF!,'PM STICKER'!$D$7:$D$122,#REF!)+SUMIF(#REF!,'PM STICKER'!$D$7:$D$122,#REF!)</f>
        <v>#REF!</v>
      </c>
      <c r="V35" t="e">
        <f t="shared" si="1"/>
        <v>#REF!</v>
      </c>
      <c r="W35">
        <f>VLOOKUP(D35,'[2]Mobil PTTU 15'!$B$5:$K$119,10,0)</f>
        <v>0</v>
      </c>
    </row>
    <row r="36" spans="2:23" ht="15" customHeight="1">
      <c r="B36">
        <f t="shared" si="0"/>
        <v>30</v>
      </c>
      <c r="C36">
        <f>VLOOKUP(D36,'[2]Mobil PTTU 15'!$B$5:$F$119,5,0)</f>
        <v>0</v>
      </c>
      <c r="E36">
        <f>VLOOKUP(D36,'[2]Mobil PTTU 15'!$B$5:$C$119,2,0)</f>
        <v>0</v>
      </c>
      <c r="F36">
        <f>VLOOKUP(D36,'[2]Mobil PTTU 15'!$B$5:$D$119,3,0)</f>
        <v>0</v>
      </c>
      <c r="H36">
        <f>VLOOKUP(D36,'[2]Mobil PTTU 15'!$B$5:$H$119,7,0)</f>
        <v>0</v>
      </c>
      <c r="I36">
        <f>VLOOKUP(D36,'[2]Mobil PTTU 15'!$B$5:$I$119,8,0)</f>
        <v>0</v>
      </c>
      <c r="J36" t="e">
        <f>SUMIF(#REF!,'PM STICKER'!$D$7:$D$122,#REF!)+SUMIF(#REF!,'PM STICKER'!$D$7:$D$122,#REF!)+SUMIF(#REF!,'PM STICKER'!$D$7:$D$122,#REF!)</f>
        <v>#REF!</v>
      </c>
      <c r="K36" t="e">
        <f>SUMIF(#REF!,'PM STICKER'!$D$7:$D$122,#REF!)+SUMIF(#REF!,'PM STICKER'!$D$7:$D$122,#REF!)</f>
        <v>#REF!</v>
      </c>
      <c r="L36" t="e">
        <f>SUMIF(#REF!,'PM STICKER'!$D$7:$D$122,#REF!)+SUMIF(#REF!,'PM STICKER'!$D$7:$D$122,#REF!)+SUMIF(#REF!,'PM STICKER'!$D$7:$D$122,#REF!)</f>
        <v>#REF!</v>
      </c>
      <c r="M36" t="e">
        <f>SUMIF(#REF!,'PM STICKER'!$D$7:$D$122,#REF!)+SUMIF(#REF!,'PM STICKER'!$D$7:$D$122,#REF!)+SUMIF(#REF!,'PM STICKER'!$D$7:$D$122,#REF!)</f>
        <v>#REF!</v>
      </c>
      <c r="N36" t="e">
        <f>SUMIF(#REF!,'PM STICKER'!$D$7:$D$122,#REF!)+SUMIF(#REF!,'PM STICKER'!$D$7:$D$122,#REF!)+SUMIF(#REF!,'PM STICKER'!$D$7:$D$122,#REF!)</f>
        <v>#REF!</v>
      </c>
      <c r="O36" t="e">
        <f>SUMIF(#REF!,'PM STICKER'!$D$7:$D$122,#REF!)+SUMIF(#REF!,'PM STICKER'!$D$7:$D$122,#REF!)+SUMIF(#REF!,'PM STICKER'!$D$7:$D$122,#REF!)</f>
        <v>#REF!</v>
      </c>
      <c r="P36" t="e">
        <f>SUMIF(#REF!,'PM STICKER'!$D$7:$D$122,#REF!)+SUMIF(#REF!,'PM STICKER'!$D$7:$D$122,#REF!)</f>
        <v>#REF!</v>
      </c>
      <c r="Q36" t="e">
        <f>SUMIF(#REF!,'PM STICKER'!$D$7:$D$122,#REF!)+SUMIF(#REF!,'PM STICKER'!$D$7:$D$122,#REF!)+SUMIF(#REF!,'PM STICKER'!$D$7:$D$122,#REF!)</f>
        <v>#REF!</v>
      </c>
      <c r="R36" t="e">
        <f>SUMIF(#REF!,'PM STICKER'!$D$7:$D$122,#REF!)+SUMIF(#REF!,'PM STICKER'!$D$7:$D$122,#REF!)+SUMIF(#REF!,'PM STICKER'!$D$7:$D$122,#REF!)</f>
        <v>#REF!</v>
      </c>
      <c r="S36" t="e">
        <f>SUMIF(#REF!,'PM STICKER'!$D$7:$D$122,#REF!)+SUMIF(#REF!,'PM STICKER'!$D$7:$D$122,#REF!)+SUMIF(#REF!,'PM STICKER'!$D$7:$D$122,#REF!)</f>
        <v>#REF!</v>
      </c>
      <c r="T36" t="e">
        <f>SUMIF(#REF!,'PM STICKER'!$D$7:$D$122,#REF!)+SUMIF(#REF!,'PM STICKER'!$D$7:$D$122,#REF!)+SUMIF(#REF!,'PM STICKER'!$D$7:$D$122,#REF!)</f>
        <v>#REF!</v>
      </c>
      <c r="U36" t="e">
        <f>SUMIF(#REF!,'PM STICKER'!$D$7:$D$122,#REF!)+SUMIF(#REF!,'PM STICKER'!$D$7:$D$122,#REF!)+SUMIF(#REF!,'PM STICKER'!$D$7:$D$122,#REF!)</f>
        <v>#REF!</v>
      </c>
      <c r="V36" t="e">
        <f t="shared" si="1"/>
        <v>#REF!</v>
      </c>
      <c r="W36">
        <f>VLOOKUP(D36,'[2]Mobil PTTU 15'!$B$5:$K$119,10,0)</f>
        <v>0</v>
      </c>
    </row>
    <row r="37" spans="2:23" ht="15" customHeight="1">
      <c r="B37">
        <f t="shared" si="0"/>
        <v>31</v>
      </c>
      <c r="C37">
        <f>VLOOKUP(D37,'[2]Mobil PTTU 15'!$B$5:$F$119,5,0)</f>
        <v>0</v>
      </c>
      <c r="E37">
        <f>VLOOKUP(D37,'[2]Mobil PTTU 15'!$B$5:$C$119,2,0)</f>
        <v>0</v>
      </c>
      <c r="F37">
        <f>VLOOKUP(D37,'[2]Mobil PTTU 15'!$B$5:$D$119,3,0)</f>
        <v>0</v>
      </c>
      <c r="H37">
        <f>VLOOKUP(D37,'[2]Mobil PTTU 15'!$B$5:$H$119,7,0)</f>
        <v>0</v>
      </c>
      <c r="I37">
        <f>VLOOKUP(D37,'[2]Mobil PTTU 15'!$B$5:$I$119,8,0)</f>
        <v>0</v>
      </c>
      <c r="J37" t="e">
        <f>SUMIF(#REF!,'PM STICKER'!$D$7:$D$122,#REF!)+SUMIF(#REF!,'PM STICKER'!$D$7:$D$122,#REF!)+SUMIF(#REF!,'PM STICKER'!$D$7:$D$122,#REF!)</f>
        <v>#REF!</v>
      </c>
      <c r="K37" t="e">
        <f>SUMIF(#REF!,'PM STICKER'!$D$7:$D$122,#REF!)+SUMIF(#REF!,'PM STICKER'!$D$7:$D$122,#REF!)</f>
        <v>#REF!</v>
      </c>
      <c r="L37" t="e">
        <f>SUMIF(#REF!,'PM STICKER'!$D$7:$D$122,#REF!)+SUMIF(#REF!,'PM STICKER'!$D$7:$D$122,#REF!)+SUMIF(#REF!,'PM STICKER'!$D$7:$D$122,#REF!)</f>
        <v>#REF!</v>
      </c>
      <c r="M37" t="e">
        <f>SUMIF(#REF!,'PM STICKER'!$D$7:$D$122,#REF!)+SUMIF(#REF!,'PM STICKER'!$D$7:$D$122,#REF!)+SUMIF(#REF!,'PM STICKER'!$D$7:$D$122,#REF!)</f>
        <v>#REF!</v>
      </c>
      <c r="N37" t="e">
        <f>SUMIF(#REF!,'PM STICKER'!$D$7:$D$122,#REF!)+SUMIF(#REF!,'PM STICKER'!$D$7:$D$122,#REF!)+SUMIF(#REF!,'PM STICKER'!$D$7:$D$122,#REF!)</f>
        <v>#REF!</v>
      </c>
      <c r="O37" t="e">
        <f>SUMIF(#REF!,'PM STICKER'!$D$7:$D$122,#REF!)+SUMIF(#REF!,'PM STICKER'!$D$7:$D$122,#REF!)+SUMIF(#REF!,'PM STICKER'!$D$7:$D$122,#REF!)</f>
        <v>#REF!</v>
      </c>
      <c r="P37" t="e">
        <f>SUMIF(#REF!,'PM STICKER'!$D$7:$D$122,#REF!)+SUMIF(#REF!,'PM STICKER'!$D$7:$D$122,#REF!)</f>
        <v>#REF!</v>
      </c>
      <c r="Q37" t="e">
        <f>SUMIF(#REF!,'PM STICKER'!$D$7:$D$122,#REF!)+SUMIF(#REF!,'PM STICKER'!$D$7:$D$122,#REF!)+SUMIF(#REF!,'PM STICKER'!$D$7:$D$122,#REF!)</f>
        <v>#REF!</v>
      </c>
      <c r="R37" t="e">
        <f>SUMIF(#REF!,'PM STICKER'!$D$7:$D$122,#REF!)+SUMIF(#REF!,'PM STICKER'!$D$7:$D$122,#REF!)+SUMIF(#REF!,'PM STICKER'!$D$7:$D$122,#REF!)</f>
        <v>#REF!</v>
      </c>
      <c r="S37" t="e">
        <f>SUMIF(#REF!,'PM STICKER'!$D$7:$D$122,#REF!)+SUMIF(#REF!,'PM STICKER'!$D$7:$D$122,#REF!)+SUMIF(#REF!,'PM STICKER'!$D$7:$D$122,#REF!)</f>
        <v>#REF!</v>
      </c>
      <c r="T37" t="e">
        <f>SUMIF(#REF!,'PM STICKER'!$D$7:$D$122,#REF!)+SUMIF(#REF!,'PM STICKER'!$D$7:$D$122,#REF!)+SUMIF(#REF!,'PM STICKER'!$D$7:$D$122,#REF!)</f>
        <v>#REF!</v>
      </c>
      <c r="U37" t="e">
        <f>SUMIF(#REF!,'PM STICKER'!$D$7:$D$122,#REF!)+SUMIF(#REF!,'PM STICKER'!$D$7:$D$122,#REF!)+SUMIF(#REF!,'PM STICKER'!$D$7:$D$122,#REF!)</f>
        <v>#REF!</v>
      </c>
      <c r="V37" t="e">
        <f t="shared" si="1"/>
        <v>#REF!</v>
      </c>
      <c r="W37">
        <f>VLOOKUP(D37,'[2]Mobil PTTU 15'!$B$5:$K$119,10,0)</f>
        <v>0</v>
      </c>
    </row>
    <row r="38" spans="2:23" ht="15" customHeight="1">
      <c r="B38">
        <f t="shared" si="0"/>
        <v>32</v>
      </c>
      <c r="C38">
        <f>VLOOKUP(D38,'[2]Mobil PTTU 15'!$B$5:$F$119,5,0)</f>
        <v>0</v>
      </c>
      <c r="E38">
        <f>VLOOKUP(D38,'[2]Mobil PTTU 15'!$B$5:$C$119,2,0)</f>
        <v>0</v>
      </c>
      <c r="F38">
        <f>VLOOKUP(D38,'[2]Mobil PTTU 15'!$B$5:$D$119,3,0)</f>
        <v>0</v>
      </c>
      <c r="H38">
        <f>VLOOKUP(D38,'[2]Mobil PTTU 15'!$B$5:$H$119,7,0)</f>
        <v>0</v>
      </c>
      <c r="I38">
        <f>VLOOKUP(D38,'[2]Mobil PTTU 15'!$B$5:$I$119,8,0)</f>
        <v>0</v>
      </c>
      <c r="J38" t="e">
        <f>SUMIF(#REF!,'PM STICKER'!$D$7:$D$122,#REF!)+SUMIF(#REF!,'PM STICKER'!$D$7:$D$122,#REF!)+SUMIF(#REF!,'PM STICKER'!$D$7:$D$122,#REF!)</f>
        <v>#REF!</v>
      </c>
      <c r="K38" t="e">
        <f>SUMIF(#REF!,'PM STICKER'!$D$7:$D$122,#REF!)+SUMIF(#REF!,'PM STICKER'!$D$7:$D$122,#REF!)</f>
        <v>#REF!</v>
      </c>
      <c r="L38" t="e">
        <f>SUMIF(#REF!,'PM STICKER'!$D$7:$D$122,#REF!)+SUMIF(#REF!,'PM STICKER'!$D$7:$D$122,#REF!)+SUMIF(#REF!,'PM STICKER'!$D$7:$D$122,#REF!)</f>
        <v>#REF!</v>
      </c>
      <c r="M38" t="e">
        <f>SUMIF(#REF!,'PM STICKER'!$D$7:$D$122,#REF!)+SUMIF(#REF!,'PM STICKER'!$D$7:$D$122,#REF!)+SUMIF(#REF!,'PM STICKER'!$D$7:$D$122,#REF!)</f>
        <v>#REF!</v>
      </c>
      <c r="N38" t="e">
        <f>SUMIF(#REF!,'PM STICKER'!$D$7:$D$122,#REF!)+SUMIF(#REF!,'PM STICKER'!$D$7:$D$122,#REF!)+SUMIF(#REF!,'PM STICKER'!$D$7:$D$122,#REF!)</f>
        <v>#REF!</v>
      </c>
      <c r="O38" t="e">
        <f>SUMIF(#REF!,'PM STICKER'!$D$7:$D$122,#REF!)+SUMIF(#REF!,'PM STICKER'!$D$7:$D$122,#REF!)+SUMIF(#REF!,'PM STICKER'!$D$7:$D$122,#REF!)</f>
        <v>#REF!</v>
      </c>
      <c r="P38" t="e">
        <f>SUMIF(#REF!,'PM STICKER'!$D$7:$D$122,#REF!)+SUMIF(#REF!,'PM STICKER'!$D$7:$D$122,#REF!)</f>
        <v>#REF!</v>
      </c>
      <c r="Q38" t="e">
        <f>SUMIF(#REF!,'PM STICKER'!$D$7:$D$122,#REF!)+SUMIF(#REF!,'PM STICKER'!$D$7:$D$122,#REF!)+SUMIF(#REF!,'PM STICKER'!$D$7:$D$122,#REF!)</f>
        <v>#REF!</v>
      </c>
      <c r="R38" t="e">
        <f>SUMIF(#REF!,'PM STICKER'!$D$7:$D$122,#REF!)+SUMIF(#REF!,'PM STICKER'!$D$7:$D$122,#REF!)+SUMIF(#REF!,'PM STICKER'!$D$7:$D$122,#REF!)</f>
        <v>#REF!</v>
      </c>
      <c r="S38" t="e">
        <f>SUMIF(#REF!,'PM STICKER'!$D$7:$D$122,#REF!)+SUMIF(#REF!,'PM STICKER'!$D$7:$D$122,#REF!)+SUMIF(#REF!,'PM STICKER'!$D$7:$D$122,#REF!)</f>
        <v>#REF!</v>
      </c>
      <c r="T38" t="e">
        <f>SUMIF(#REF!,'PM STICKER'!$D$7:$D$122,#REF!)+SUMIF(#REF!,'PM STICKER'!$D$7:$D$122,#REF!)+SUMIF(#REF!,'PM STICKER'!$D$7:$D$122,#REF!)</f>
        <v>#REF!</v>
      </c>
      <c r="U38" t="e">
        <f>SUMIF(#REF!,'PM STICKER'!$D$7:$D$122,#REF!)+SUMIF(#REF!,'PM STICKER'!$D$7:$D$122,#REF!)+SUMIF(#REF!,'PM STICKER'!$D$7:$D$122,#REF!)</f>
        <v>#REF!</v>
      </c>
      <c r="V38" t="e">
        <f t="shared" si="1"/>
        <v>#REF!</v>
      </c>
      <c r="W38">
        <f>VLOOKUP(D38,'[2]Mobil PTTU 15'!$B$5:$K$119,10,0)</f>
        <v>0</v>
      </c>
    </row>
    <row r="39" spans="2:23" ht="15" customHeight="1">
      <c r="B39">
        <f t="shared" si="0"/>
        <v>33</v>
      </c>
      <c r="C39">
        <f>VLOOKUP(D39,'[2]Mobil PTTU 15'!$B$5:$F$119,5,0)</f>
        <v>0</v>
      </c>
      <c r="E39">
        <f>VLOOKUP(D39,'[2]Mobil PTTU 15'!$B$5:$C$119,2,0)</f>
        <v>0</v>
      </c>
      <c r="F39">
        <f>VLOOKUP(D39,'[2]Mobil PTTU 15'!$B$5:$D$119,3,0)</f>
        <v>0</v>
      </c>
      <c r="H39">
        <f>VLOOKUP(D39,'[2]Mobil PTTU 15'!$B$5:$H$119,7,0)</f>
        <v>0</v>
      </c>
      <c r="I39">
        <f>VLOOKUP(D39,'[2]Mobil PTTU 15'!$B$5:$I$119,8,0)</f>
        <v>0</v>
      </c>
      <c r="J39" t="e">
        <f>SUMIF(#REF!,'PM STICKER'!$D$7:$D$122,#REF!)+SUMIF(#REF!,'PM STICKER'!$D$7:$D$122,#REF!)+SUMIF(#REF!,'PM STICKER'!$D$7:$D$122,#REF!)</f>
        <v>#REF!</v>
      </c>
      <c r="K39" t="e">
        <f>SUMIF(#REF!,'PM STICKER'!$D$7:$D$122,#REF!)+SUMIF(#REF!,'PM STICKER'!$D$7:$D$122,#REF!)</f>
        <v>#REF!</v>
      </c>
      <c r="L39" t="e">
        <f>SUMIF(#REF!,'PM STICKER'!$D$7:$D$122,#REF!)+SUMIF(#REF!,'PM STICKER'!$D$7:$D$122,#REF!)+SUMIF(#REF!,'PM STICKER'!$D$7:$D$122,#REF!)</f>
        <v>#REF!</v>
      </c>
      <c r="M39" t="e">
        <f>SUMIF(#REF!,'PM STICKER'!$D$7:$D$122,#REF!)+SUMIF(#REF!,'PM STICKER'!$D$7:$D$122,#REF!)+SUMIF(#REF!,'PM STICKER'!$D$7:$D$122,#REF!)</f>
        <v>#REF!</v>
      </c>
      <c r="N39" t="e">
        <f>SUMIF(#REF!,'PM STICKER'!$D$7:$D$122,#REF!)+SUMIF(#REF!,'PM STICKER'!$D$7:$D$122,#REF!)+SUMIF(#REF!,'PM STICKER'!$D$7:$D$122,#REF!)</f>
        <v>#REF!</v>
      </c>
      <c r="O39" t="e">
        <f>SUMIF(#REF!,'PM STICKER'!$D$7:$D$122,#REF!)+SUMIF(#REF!,'PM STICKER'!$D$7:$D$122,#REF!)+SUMIF(#REF!,'PM STICKER'!$D$7:$D$122,#REF!)</f>
        <v>#REF!</v>
      </c>
      <c r="P39" t="e">
        <f>SUMIF(#REF!,'PM STICKER'!$D$7:$D$122,#REF!)+SUMIF(#REF!,'PM STICKER'!$D$7:$D$122,#REF!)</f>
        <v>#REF!</v>
      </c>
      <c r="Q39" t="e">
        <f>SUMIF(#REF!,'PM STICKER'!$D$7:$D$122,#REF!)+SUMIF(#REF!,'PM STICKER'!$D$7:$D$122,#REF!)+SUMIF(#REF!,'PM STICKER'!$D$7:$D$122,#REF!)</f>
        <v>#REF!</v>
      </c>
      <c r="R39" t="e">
        <f>SUMIF(#REF!,'PM STICKER'!$D$7:$D$122,#REF!)+SUMIF(#REF!,'PM STICKER'!$D$7:$D$122,#REF!)+SUMIF(#REF!,'PM STICKER'!$D$7:$D$122,#REF!)</f>
        <v>#REF!</v>
      </c>
      <c r="S39" t="e">
        <f>SUMIF(#REF!,'PM STICKER'!$D$7:$D$122,#REF!)+SUMIF(#REF!,'PM STICKER'!$D$7:$D$122,#REF!)+SUMIF(#REF!,'PM STICKER'!$D$7:$D$122,#REF!)</f>
        <v>#REF!</v>
      </c>
      <c r="T39" t="e">
        <f>SUMIF(#REF!,'PM STICKER'!$D$7:$D$122,#REF!)+SUMIF(#REF!,'PM STICKER'!$D$7:$D$122,#REF!)+SUMIF(#REF!,'PM STICKER'!$D$7:$D$122,#REF!)</f>
        <v>#REF!</v>
      </c>
      <c r="U39" t="e">
        <f>SUMIF(#REF!,'PM STICKER'!$D$7:$D$122,#REF!)+SUMIF(#REF!,'PM STICKER'!$D$7:$D$122,#REF!)+SUMIF(#REF!,'PM STICKER'!$D$7:$D$122,#REF!)</f>
        <v>#REF!</v>
      </c>
      <c r="V39" t="e">
        <f t="shared" si="1"/>
        <v>#REF!</v>
      </c>
      <c r="W39">
        <f>VLOOKUP(D39,'[2]Mobil PTTU 15'!$B$5:$K$119,10,0)</f>
        <v>0</v>
      </c>
    </row>
    <row r="40" spans="2:23" ht="15" customHeight="1">
      <c r="B40">
        <f t="shared" si="0"/>
        <v>34</v>
      </c>
      <c r="C40">
        <f>VLOOKUP(D40,'[2]Mobil PTTU 15'!$B$5:$F$119,5,0)</f>
        <v>0</v>
      </c>
      <c r="E40">
        <f>VLOOKUP(D40,'[2]Mobil PTTU 15'!$B$5:$C$119,2,0)</f>
        <v>0</v>
      </c>
      <c r="F40">
        <f>VLOOKUP(D40,'[2]Mobil PTTU 15'!$B$5:$D$119,3,0)</f>
        <v>0</v>
      </c>
      <c r="H40">
        <f>VLOOKUP(D40,'[2]Mobil PTTU 15'!$B$5:$H$119,7,0)</f>
        <v>0</v>
      </c>
      <c r="I40">
        <f>VLOOKUP(D40,'[2]Mobil PTTU 15'!$B$5:$I$119,8,0)</f>
        <v>0</v>
      </c>
      <c r="J40" t="e">
        <f>SUMIF(#REF!,'PM STICKER'!$D$7:$D$122,#REF!)+SUMIF(#REF!,'PM STICKER'!$D$7:$D$122,#REF!)+SUMIF(#REF!,'PM STICKER'!$D$7:$D$122,#REF!)</f>
        <v>#REF!</v>
      </c>
      <c r="K40" t="e">
        <f>SUMIF(#REF!,'PM STICKER'!$D$7:$D$122,#REF!)+SUMIF(#REF!,'PM STICKER'!$D$7:$D$122,#REF!)</f>
        <v>#REF!</v>
      </c>
      <c r="L40" t="e">
        <f>SUMIF(#REF!,'PM STICKER'!$D$7:$D$122,#REF!)+SUMIF(#REF!,'PM STICKER'!$D$7:$D$122,#REF!)+SUMIF(#REF!,'PM STICKER'!$D$7:$D$122,#REF!)</f>
        <v>#REF!</v>
      </c>
      <c r="M40" t="e">
        <f>SUMIF(#REF!,'PM STICKER'!$D$7:$D$122,#REF!)+SUMIF(#REF!,'PM STICKER'!$D$7:$D$122,#REF!)+SUMIF(#REF!,'PM STICKER'!$D$7:$D$122,#REF!)</f>
        <v>#REF!</v>
      </c>
      <c r="N40" t="e">
        <f>SUMIF(#REF!,'PM STICKER'!$D$7:$D$122,#REF!)+SUMIF(#REF!,'PM STICKER'!$D$7:$D$122,#REF!)+SUMIF(#REF!,'PM STICKER'!$D$7:$D$122,#REF!)</f>
        <v>#REF!</v>
      </c>
      <c r="O40" t="e">
        <f>SUMIF(#REF!,'PM STICKER'!$D$7:$D$122,#REF!)+SUMIF(#REF!,'PM STICKER'!$D$7:$D$122,#REF!)+SUMIF(#REF!,'PM STICKER'!$D$7:$D$122,#REF!)</f>
        <v>#REF!</v>
      </c>
      <c r="P40" t="e">
        <f>SUMIF(#REF!,'PM STICKER'!$D$7:$D$122,#REF!)+SUMIF(#REF!,'PM STICKER'!$D$7:$D$122,#REF!)</f>
        <v>#REF!</v>
      </c>
      <c r="Q40" t="e">
        <f>SUMIF(#REF!,'PM STICKER'!$D$7:$D$122,#REF!)+SUMIF(#REF!,'PM STICKER'!$D$7:$D$122,#REF!)+SUMIF(#REF!,'PM STICKER'!$D$7:$D$122,#REF!)</f>
        <v>#REF!</v>
      </c>
      <c r="R40" t="e">
        <f>SUMIF(#REF!,'PM STICKER'!$D$7:$D$122,#REF!)+SUMIF(#REF!,'PM STICKER'!$D$7:$D$122,#REF!)+SUMIF(#REF!,'PM STICKER'!$D$7:$D$122,#REF!)</f>
        <v>#REF!</v>
      </c>
      <c r="S40" t="e">
        <f>SUMIF(#REF!,'PM STICKER'!$D$7:$D$122,#REF!)+SUMIF(#REF!,'PM STICKER'!$D$7:$D$122,#REF!)+SUMIF(#REF!,'PM STICKER'!$D$7:$D$122,#REF!)</f>
        <v>#REF!</v>
      </c>
      <c r="T40" t="e">
        <f>SUMIF(#REF!,'PM STICKER'!$D$7:$D$122,#REF!)+SUMIF(#REF!,'PM STICKER'!$D$7:$D$122,#REF!)+SUMIF(#REF!,'PM STICKER'!$D$7:$D$122,#REF!)</f>
        <v>#REF!</v>
      </c>
      <c r="U40" t="e">
        <f>SUMIF(#REF!,'PM STICKER'!$D$7:$D$122,#REF!)+SUMIF(#REF!,'PM STICKER'!$D$7:$D$122,#REF!)+SUMIF(#REF!,'PM STICKER'!$D$7:$D$122,#REF!)</f>
        <v>#REF!</v>
      </c>
      <c r="V40" t="e">
        <f t="shared" si="1"/>
        <v>#REF!</v>
      </c>
      <c r="W40">
        <f>VLOOKUP(D40,'[2]Mobil PTTU 15'!$B$5:$K$119,10,0)</f>
        <v>0</v>
      </c>
    </row>
    <row r="41" spans="2:23" ht="15" customHeight="1">
      <c r="B41">
        <f t="shared" si="0"/>
        <v>35</v>
      </c>
      <c r="C41">
        <f>VLOOKUP(D41,'[2]Mobil PTTU 15'!$B$5:$F$119,5,0)</f>
        <v>0</v>
      </c>
      <c r="E41">
        <f>VLOOKUP(D41,'[2]Mobil PTTU 15'!$B$5:$C$119,2,0)</f>
        <v>0</v>
      </c>
      <c r="F41">
        <f>VLOOKUP(D41,'[2]Mobil PTTU 15'!$B$5:$D$119,3,0)</f>
        <v>0</v>
      </c>
      <c r="H41">
        <f>VLOOKUP(D41,'[2]Mobil PTTU 15'!$B$5:$H$119,7,0)</f>
        <v>0</v>
      </c>
      <c r="I41">
        <f>VLOOKUP(D41,'[2]Mobil PTTU 15'!$B$5:$I$119,8,0)</f>
        <v>0</v>
      </c>
      <c r="J41" t="e">
        <f>SUMIF(#REF!,'PM STICKER'!$D$7:$D$122,#REF!)+SUMIF(#REF!,'PM STICKER'!$D$7:$D$122,#REF!)+SUMIF(#REF!,'PM STICKER'!$D$7:$D$122,#REF!)</f>
        <v>#REF!</v>
      </c>
      <c r="K41" t="e">
        <f>SUMIF(#REF!,'PM STICKER'!$D$7:$D$122,#REF!)+SUMIF(#REF!,'PM STICKER'!$D$7:$D$122,#REF!)</f>
        <v>#REF!</v>
      </c>
      <c r="L41" t="e">
        <f>SUMIF(#REF!,'PM STICKER'!$D$7:$D$122,#REF!)+SUMIF(#REF!,'PM STICKER'!$D$7:$D$122,#REF!)+SUMIF(#REF!,'PM STICKER'!$D$7:$D$122,#REF!)</f>
        <v>#REF!</v>
      </c>
      <c r="M41" t="e">
        <f>SUMIF(#REF!,'PM STICKER'!$D$7:$D$122,#REF!)+SUMIF(#REF!,'PM STICKER'!$D$7:$D$122,#REF!)+SUMIF(#REF!,'PM STICKER'!$D$7:$D$122,#REF!)</f>
        <v>#REF!</v>
      </c>
      <c r="N41" t="e">
        <f>SUMIF(#REF!,'PM STICKER'!$D$7:$D$122,#REF!)+SUMIF(#REF!,'PM STICKER'!$D$7:$D$122,#REF!)+SUMIF(#REF!,'PM STICKER'!$D$7:$D$122,#REF!)</f>
        <v>#REF!</v>
      </c>
      <c r="O41" t="e">
        <f>SUMIF(#REF!,'PM STICKER'!$D$7:$D$122,#REF!)+SUMIF(#REF!,'PM STICKER'!$D$7:$D$122,#REF!)+SUMIF(#REF!,'PM STICKER'!$D$7:$D$122,#REF!)</f>
        <v>#REF!</v>
      </c>
      <c r="P41" t="e">
        <f>SUMIF(#REF!,'PM STICKER'!$D$7:$D$122,#REF!)+SUMIF(#REF!,'PM STICKER'!$D$7:$D$122,#REF!)</f>
        <v>#REF!</v>
      </c>
      <c r="Q41" t="e">
        <f>SUMIF(#REF!,'PM STICKER'!$D$7:$D$122,#REF!)+SUMIF(#REF!,'PM STICKER'!$D$7:$D$122,#REF!)+SUMIF(#REF!,'PM STICKER'!$D$7:$D$122,#REF!)</f>
        <v>#REF!</v>
      </c>
      <c r="R41" t="e">
        <f>SUMIF(#REF!,'PM STICKER'!$D$7:$D$122,#REF!)+SUMIF(#REF!,'PM STICKER'!$D$7:$D$122,#REF!)+SUMIF(#REF!,'PM STICKER'!$D$7:$D$122,#REF!)</f>
        <v>#REF!</v>
      </c>
      <c r="S41" t="e">
        <f>SUMIF(#REF!,'PM STICKER'!$D$7:$D$122,#REF!)+SUMIF(#REF!,'PM STICKER'!$D$7:$D$122,#REF!)+SUMIF(#REF!,'PM STICKER'!$D$7:$D$122,#REF!)</f>
        <v>#REF!</v>
      </c>
      <c r="T41" t="e">
        <f>SUMIF(#REF!,'PM STICKER'!$D$7:$D$122,#REF!)+SUMIF(#REF!,'PM STICKER'!$D$7:$D$122,#REF!)+SUMIF(#REF!,'PM STICKER'!$D$7:$D$122,#REF!)</f>
        <v>#REF!</v>
      </c>
      <c r="U41" t="e">
        <f>SUMIF(#REF!,'PM STICKER'!$D$7:$D$122,#REF!)+SUMIF(#REF!,'PM STICKER'!$D$7:$D$122,#REF!)+SUMIF(#REF!,'PM STICKER'!$D$7:$D$122,#REF!)</f>
        <v>#REF!</v>
      </c>
      <c r="V41" t="e">
        <f t="shared" si="1"/>
        <v>#REF!</v>
      </c>
      <c r="W41">
        <f>VLOOKUP(D41,'[2]Mobil PTTU 15'!$B$5:$K$119,10,0)</f>
        <v>0</v>
      </c>
    </row>
    <row r="42" spans="2:23" ht="15" customHeight="1">
      <c r="B42">
        <f t="shared" si="0"/>
        <v>36</v>
      </c>
      <c r="C42">
        <f>VLOOKUP(D42,'[2]Mobil PTTU 15'!$B$5:$F$119,5,0)</f>
        <v>0</v>
      </c>
      <c r="E42">
        <f>VLOOKUP(D42,'[2]Mobil PTTU 15'!$B$5:$C$119,2,0)</f>
        <v>0</v>
      </c>
      <c r="F42">
        <f>VLOOKUP(D42,'[2]Mobil PTTU 15'!$B$5:$D$119,3,0)</f>
        <v>0</v>
      </c>
      <c r="H42">
        <f>VLOOKUP(D42,'[2]Mobil PTTU 15'!$B$5:$H$119,7,0)</f>
        <v>0</v>
      </c>
      <c r="I42">
        <f>VLOOKUP(D42,'[2]Mobil PTTU 15'!$B$5:$I$119,8,0)</f>
        <v>0</v>
      </c>
      <c r="J42" t="e">
        <f>SUMIF(#REF!,'PM STICKER'!$D$7:$D$122,#REF!)+SUMIF(#REF!,'PM STICKER'!$D$7:$D$122,#REF!)+SUMIF(#REF!,'PM STICKER'!$D$7:$D$122,#REF!)</f>
        <v>#REF!</v>
      </c>
      <c r="K42" t="e">
        <f>SUMIF(#REF!,'PM STICKER'!$D$7:$D$122,#REF!)+SUMIF(#REF!,'PM STICKER'!$D$7:$D$122,#REF!)</f>
        <v>#REF!</v>
      </c>
      <c r="L42" t="e">
        <f>SUMIF(#REF!,'PM STICKER'!$D$7:$D$122,#REF!)+SUMIF(#REF!,'PM STICKER'!$D$7:$D$122,#REF!)+SUMIF(#REF!,'PM STICKER'!$D$7:$D$122,#REF!)</f>
        <v>#REF!</v>
      </c>
      <c r="M42" t="e">
        <f>SUMIF(#REF!,'PM STICKER'!$D$7:$D$122,#REF!)+SUMIF(#REF!,'PM STICKER'!$D$7:$D$122,#REF!)+SUMIF(#REF!,'PM STICKER'!$D$7:$D$122,#REF!)</f>
        <v>#REF!</v>
      </c>
      <c r="N42" t="e">
        <f>SUMIF(#REF!,'PM STICKER'!$D$7:$D$122,#REF!)+SUMIF(#REF!,'PM STICKER'!$D$7:$D$122,#REF!)+SUMIF(#REF!,'PM STICKER'!$D$7:$D$122,#REF!)</f>
        <v>#REF!</v>
      </c>
      <c r="O42" t="e">
        <f>SUMIF(#REF!,'PM STICKER'!$D$7:$D$122,#REF!)+SUMIF(#REF!,'PM STICKER'!$D$7:$D$122,#REF!)+SUMIF(#REF!,'PM STICKER'!$D$7:$D$122,#REF!)</f>
        <v>#REF!</v>
      </c>
      <c r="P42" t="e">
        <f>SUMIF(#REF!,'PM STICKER'!$D$7:$D$122,#REF!)+SUMIF(#REF!,'PM STICKER'!$D$7:$D$122,#REF!)</f>
        <v>#REF!</v>
      </c>
      <c r="Q42" t="e">
        <f>SUMIF(#REF!,'PM STICKER'!$D$7:$D$122,#REF!)+SUMIF(#REF!,'PM STICKER'!$D$7:$D$122,#REF!)+SUMIF(#REF!,'PM STICKER'!$D$7:$D$122,#REF!)</f>
        <v>#REF!</v>
      </c>
      <c r="R42" t="e">
        <f>SUMIF(#REF!,'PM STICKER'!$D$7:$D$122,#REF!)+SUMIF(#REF!,'PM STICKER'!$D$7:$D$122,#REF!)+SUMIF(#REF!,'PM STICKER'!$D$7:$D$122,#REF!)</f>
        <v>#REF!</v>
      </c>
      <c r="S42" t="e">
        <f>SUMIF(#REF!,'PM STICKER'!$D$7:$D$122,#REF!)+SUMIF(#REF!,'PM STICKER'!$D$7:$D$122,#REF!)+SUMIF(#REF!,'PM STICKER'!$D$7:$D$122,#REF!)</f>
        <v>#REF!</v>
      </c>
      <c r="T42" t="e">
        <f>SUMIF(#REF!,'PM STICKER'!$D$7:$D$122,#REF!)+SUMIF(#REF!,'PM STICKER'!$D$7:$D$122,#REF!)+SUMIF(#REF!,'PM STICKER'!$D$7:$D$122,#REF!)</f>
        <v>#REF!</v>
      </c>
      <c r="U42" t="e">
        <f>SUMIF(#REF!,'PM STICKER'!$D$7:$D$122,#REF!)+SUMIF(#REF!,'PM STICKER'!$D$7:$D$122,#REF!)+SUMIF(#REF!,'PM STICKER'!$D$7:$D$122,#REF!)</f>
        <v>#REF!</v>
      </c>
      <c r="V42" t="e">
        <f t="shared" si="1"/>
        <v>#REF!</v>
      </c>
      <c r="W42">
        <f>VLOOKUP(D42,'[2]Mobil PTTU 15'!$B$5:$K$119,10,0)</f>
        <v>0</v>
      </c>
    </row>
    <row r="43" spans="2:23" ht="15" customHeight="1">
      <c r="B43">
        <f t="shared" si="0"/>
        <v>37</v>
      </c>
      <c r="C43">
        <f>VLOOKUP(D43,'[2]Mobil PTTU 15'!$B$5:$F$119,5,0)</f>
        <v>0</v>
      </c>
      <c r="E43">
        <f>VLOOKUP(D43,'[2]Mobil PTTU 15'!$B$5:$C$119,2,0)</f>
        <v>0</v>
      </c>
      <c r="F43">
        <f>VLOOKUP(D43,'[2]Mobil PTTU 15'!$B$5:$D$119,3,0)</f>
        <v>0</v>
      </c>
      <c r="H43">
        <f>VLOOKUP(D43,'[2]Mobil PTTU 15'!$B$5:$H$119,7,0)</f>
        <v>0</v>
      </c>
      <c r="I43">
        <f>VLOOKUP(D43,'[2]Mobil PTTU 15'!$B$5:$I$119,8,0)</f>
        <v>0</v>
      </c>
      <c r="J43" t="e">
        <f>SUMIF(#REF!,'PM STICKER'!$D$7:$D$122,#REF!)+SUMIF(#REF!,'PM STICKER'!$D$7:$D$122,#REF!)+SUMIF(#REF!,'PM STICKER'!$D$7:$D$122,#REF!)</f>
        <v>#REF!</v>
      </c>
      <c r="K43" t="e">
        <f>SUMIF(#REF!,'PM STICKER'!$D$7:$D$122,#REF!)+SUMIF(#REF!,'PM STICKER'!$D$7:$D$122,#REF!)</f>
        <v>#REF!</v>
      </c>
      <c r="L43" t="e">
        <f>SUMIF(#REF!,'PM STICKER'!$D$7:$D$122,#REF!)+SUMIF(#REF!,'PM STICKER'!$D$7:$D$122,#REF!)+SUMIF(#REF!,'PM STICKER'!$D$7:$D$122,#REF!)</f>
        <v>#REF!</v>
      </c>
      <c r="M43" t="e">
        <f>SUMIF(#REF!,'PM STICKER'!$D$7:$D$122,#REF!)+SUMIF(#REF!,'PM STICKER'!$D$7:$D$122,#REF!)+SUMIF(#REF!,'PM STICKER'!$D$7:$D$122,#REF!)</f>
        <v>#REF!</v>
      </c>
      <c r="N43" t="e">
        <f>SUMIF(#REF!,'PM STICKER'!$D$7:$D$122,#REF!)+SUMIF(#REF!,'PM STICKER'!$D$7:$D$122,#REF!)+SUMIF(#REF!,'PM STICKER'!$D$7:$D$122,#REF!)</f>
        <v>#REF!</v>
      </c>
      <c r="O43" t="e">
        <f>SUMIF(#REF!,'PM STICKER'!$D$7:$D$122,#REF!)+SUMIF(#REF!,'PM STICKER'!$D$7:$D$122,#REF!)+SUMIF(#REF!,'PM STICKER'!$D$7:$D$122,#REF!)</f>
        <v>#REF!</v>
      </c>
      <c r="P43" t="e">
        <f>SUMIF(#REF!,'PM STICKER'!$D$7:$D$122,#REF!)+SUMIF(#REF!,'PM STICKER'!$D$7:$D$122,#REF!)</f>
        <v>#REF!</v>
      </c>
      <c r="Q43" t="e">
        <f>SUMIF(#REF!,'PM STICKER'!$D$7:$D$122,#REF!)+SUMIF(#REF!,'PM STICKER'!$D$7:$D$122,#REF!)+SUMIF(#REF!,'PM STICKER'!$D$7:$D$122,#REF!)</f>
        <v>#REF!</v>
      </c>
      <c r="R43" t="e">
        <f>SUMIF(#REF!,'PM STICKER'!$D$7:$D$122,#REF!)+SUMIF(#REF!,'PM STICKER'!$D$7:$D$122,#REF!)+SUMIF(#REF!,'PM STICKER'!$D$7:$D$122,#REF!)</f>
        <v>#REF!</v>
      </c>
      <c r="S43" t="e">
        <f>SUMIF(#REF!,'PM STICKER'!$D$7:$D$122,#REF!)+SUMIF(#REF!,'PM STICKER'!$D$7:$D$122,#REF!)+SUMIF(#REF!,'PM STICKER'!$D$7:$D$122,#REF!)</f>
        <v>#REF!</v>
      </c>
      <c r="T43" t="e">
        <f>SUMIF(#REF!,'PM STICKER'!$D$7:$D$122,#REF!)+SUMIF(#REF!,'PM STICKER'!$D$7:$D$122,#REF!)+SUMIF(#REF!,'PM STICKER'!$D$7:$D$122,#REF!)</f>
        <v>#REF!</v>
      </c>
      <c r="U43" t="e">
        <f>SUMIF(#REF!,'PM STICKER'!$D$7:$D$122,#REF!)+SUMIF(#REF!,'PM STICKER'!$D$7:$D$122,#REF!)+SUMIF(#REF!,'PM STICKER'!$D$7:$D$122,#REF!)</f>
        <v>#REF!</v>
      </c>
      <c r="V43" t="e">
        <f t="shared" si="1"/>
        <v>#REF!</v>
      </c>
      <c r="W43">
        <f>VLOOKUP(D43,'[2]Mobil PTTU 15'!$B$5:$K$119,10,0)</f>
        <v>0</v>
      </c>
    </row>
    <row r="44" spans="2:23" ht="15" customHeight="1">
      <c r="B44">
        <f t="shared" si="0"/>
        <v>38</v>
      </c>
      <c r="C44">
        <f>VLOOKUP(D44,'[2]Mobil PTTU 15'!$B$5:$F$119,5,0)</f>
        <v>0</v>
      </c>
      <c r="E44">
        <f>VLOOKUP(D44,'[2]Mobil PTTU 15'!$B$5:$C$119,2,0)</f>
        <v>0</v>
      </c>
      <c r="F44">
        <f>VLOOKUP(D44,'[2]Mobil PTTU 15'!$B$5:$D$119,3,0)</f>
        <v>0</v>
      </c>
      <c r="H44">
        <f>VLOOKUP(D44,'[2]Mobil PTTU 15'!$B$5:$H$119,7,0)</f>
        <v>0</v>
      </c>
      <c r="I44">
        <f>VLOOKUP(D44,'[2]Mobil PTTU 15'!$B$5:$I$119,8,0)</f>
        <v>0</v>
      </c>
      <c r="J44" t="e">
        <f>SUMIF(#REF!,'PM STICKER'!$D$7:$D$122,#REF!)+SUMIF(#REF!,'PM STICKER'!$D$7:$D$122,#REF!)+SUMIF(#REF!,'PM STICKER'!$D$7:$D$122,#REF!)</f>
        <v>#REF!</v>
      </c>
      <c r="K44" t="e">
        <f>SUMIF(#REF!,'PM STICKER'!$D$7:$D$122,#REF!)+SUMIF(#REF!,'PM STICKER'!$D$7:$D$122,#REF!)</f>
        <v>#REF!</v>
      </c>
      <c r="L44" t="e">
        <f>SUMIF(#REF!,'PM STICKER'!$D$7:$D$122,#REF!)+SUMIF(#REF!,'PM STICKER'!$D$7:$D$122,#REF!)+SUMIF(#REF!,'PM STICKER'!$D$7:$D$122,#REF!)</f>
        <v>#REF!</v>
      </c>
      <c r="M44" t="e">
        <f>SUMIF(#REF!,'PM STICKER'!$D$7:$D$122,#REF!)+SUMIF(#REF!,'PM STICKER'!$D$7:$D$122,#REF!)+SUMIF(#REF!,'PM STICKER'!$D$7:$D$122,#REF!)</f>
        <v>#REF!</v>
      </c>
      <c r="N44" t="e">
        <f>SUMIF(#REF!,'PM STICKER'!$D$7:$D$122,#REF!)+SUMIF(#REF!,'PM STICKER'!$D$7:$D$122,#REF!)+SUMIF(#REF!,'PM STICKER'!$D$7:$D$122,#REF!)</f>
        <v>#REF!</v>
      </c>
      <c r="O44" t="e">
        <f>SUMIF(#REF!,'PM STICKER'!$D$7:$D$122,#REF!)+SUMIF(#REF!,'PM STICKER'!$D$7:$D$122,#REF!)+SUMIF(#REF!,'PM STICKER'!$D$7:$D$122,#REF!)</f>
        <v>#REF!</v>
      </c>
      <c r="P44" t="e">
        <f>SUMIF(#REF!,'PM STICKER'!$D$7:$D$122,#REF!)+SUMIF(#REF!,'PM STICKER'!$D$7:$D$122,#REF!)</f>
        <v>#REF!</v>
      </c>
      <c r="Q44" t="e">
        <f>SUMIF(#REF!,'PM STICKER'!$D$7:$D$122,#REF!)+SUMIF(#REF!,'PM STICKER'!$D$7:$D$122,#REF!)+SUMIF(#REF!,'PM STICKER'!$D$7:$D$122,#REF!)</f>
        <v>#REF!</v>
      </c>
      <c r="R44" t="e">
        <f>SUMIF(#REF!,'PM STICKER'!$D$7:$D$122,#REF!)+SUMIF(#REF!,'PM STICKER'!$D$7:$D$122,#REF!)+SUMIF(#REF!,'PM STICKER'!$D$7:$D$122,#REF!)</f>
        <v>#REF!</v>
      </c>
      <c r="S44" t="e">
        <f>SUMIF(#REF!,'PM STICKER'!$D$7:$D$122,#REF!)+SUMIF(#REF!,'PM STICKER'!$D$7:$D$122,#REF!)+SUMIF(#REF!,'PM STICKER'!$D$7:$D$122,#REF!)</f>
        <v>#REF!</v>
      </c>
      <c r="T44" t="e">
        <f>SUMIF(#REF!,'PM STICKER'!$D$7:$D$122,#REF!)+SUMIF(#REF!,'PM STICKER'!$D$7:$D$122,#REF!)+SUMIF(#REF!,'PM STICKER'!$D$7:$D$122,#REF!)</f>
        <v>#REF!</v>
      </c>
      <c r="U44" t="e">
        <f>SUMIF(#REF!,'PM STICKER'!$D$7:$D$122,#REF!)+SUMIF(#REF!,'PM STICKER'!$D$7:$D$122,#REF!)+SUMIF(#REF!,'PM STICKER'!$D$7:$D$122,#REF!)</f>
        <v>#REF!</v>
      </c>
      <c r="V44" t="e">
        <f t="shared" si="1"/>
        <v>#REF!</v>
      </c>
      <c r="W44">
        <f>VLOOKUP(D44,'[2]Mobil PTTU 15'!$B$5:$K$119,10,0)</f>
        <v>0</v>
      </c>
    </row>
    <row r="45" spans="2:23" ht="15" customHeight="1">
      <c r="B45">
        <f t="shared" si="0"/>
        <v>39</v>
      </c>
      <c r="C45">
        <f>VLOOKUP(D45,'[2]Mobil PTTU 15'!$B$5:$F$119,5,0)</f>
        <v>0</v>
      </c>
      <c r="E45">
        <f>VLOOKUP(D45,'[2]Mobil PTTU 15'!$B$5:$C$119,2,0)</f>
        <v>0</v>
      </c>
      <c r="F45">
        <f>VLOOKUP(D45,'[2]Mobil PTTU 15'!$B$5:$D$119,3,0)</f>
        <v>0</v>
      </c>
      <c r="H45">
        <f>VLOOKUP(D45,'[2]Mobil PTTU 15'!$B$5:$H$119,7,0)</f>
        <v>0</v>
      </c>
      <c r="I45">
        <f>VLOOKUP(D45,'[2]Mobil PTTU 15'!$B$5:$I$119,8,0)</f>
        <v>0</v>
      </c>
      <c r="J45" t="e">
        <f>SUMIF(#REF!,'PM STICKER'!$D$7:$D$122,#REF!)+SUMIF(#REF!,'PM STICKER'!$D$7:$D$122,#REF!)+SUMIF(#REF!,'PM STICKER'!$D$7:$D$122,#REF!)</f>
        <v>#REF!</v>
      </c>
      <c r="K45" t="e">
        <f>SUMIF(#REF!,'PM STICKER'!$D$7:$D$122,#REF!)+SUMIF(#REF!,'PM STICKER'!$D$7:$D$122,#REF!)</f>
        <v>#REF!</v>
      </c>
      <c r="L45" t="e">
        <f>SUMIF(#REF!,'PM STICKER'!$D$7:$D$122,#REF!)+SUMIF(#REF!,'PM STICKER'!$D$7:$D$122,#REF!)+SUMIF(#REF!,'PM STICKER'!$D$7:$D$122,#REF!)</f>
        <v>#REF!</v>
      </c>
      <c r="M45" t="e">
        <f>SUMIF(#REF!,'PM STICKER'!$D$7:$D$122,#REF!)+SUMIF(#REF!,'PM STICKER'!$D$7:$D$122,#REF!)+SUMIF(#REF!,'PM STICKER'!$D$7:$D$122,#REF!)</f>
        <v>#REF!</v>
      </c>
      <c r="N45" t="e">
        <f>SUMIF(#REF!,'PM STICKER'!$D$7:$D$122,#REF!)+SUMIF(#REF!,'PM STICKER'!$D$7:$D$122,#REF!)+SUMIF(#REF!,'PM STICKER'!$D$7:$D$122,#REF!)</f>
        <v>#REF!</v>
      </c>
      <c r="O45" t="e">
        <f>SUMIF(#REF!,'PM STICKER'!$D$7:$D$122,#REF!)+SUMIF(#REF!,'PM STICKER'!$D$7:$D$122,#REF!)+SUMIF(#REF!,'PM STICKER'!$D$7:$D$122,#REF!)</f>
        <v>#REF!</v>
      </c>
      <c r="P45" t="e">
        <f>SUMIF(#REF!,'PM STICKER'!$D$7:$D$122,#REF!)+SUMIF(#REF!,'PM STICKER'!$D$7:$D$122,#REF!)</f>
        <v>#REF!</v>
      </c>
      <c r="Q45" t="e">
        <f>SUMIF(#REF!,'PM STICKER'!$D$7:$D$122,#REF!)+SUMIF(#REF!,'PM STICKER'!$D$7:$D$122,#REF!)+SUMIF(#REF!,'PM STICKER'!$D$7:$D$122,#REF!)</f>
        <v>#REF!</v>
      </c>
      <c r="R45" t="e">
        <f>SUMIF(#REF!,'PM STICKER'!$D$7:$D$122,#REF!)+SUMIF(#REF!,'PM STICKER'!$D$7:$D$122,#REF!)+SUMIF(#REF!,'PM STICKER'!$D$7:$D$122,#REF!)</f>
        <v>#REF!</v>
      </c>
      <c r="S45" t="e">
        <f>SUMIF(#REF!,'PM STICKER'!$D$7:$D$122,#REF!)+SUMIF(#REF!,'PM STICKER'!$D$7:$D$122,#REF!)+SUMIF(#REF!,'PM STICKER'!$D$7:$D$122,#REF!)</f>
        <v>#REF!</v>
      </c>
      <c r="T45" t="e">
        <f>SUMIF(#REF!,'PM STICKER'!$D$7:$D$122,#REF!)+SUMIF(#REF!,'PM STICKER'!$D$7:$D$122,#REF!)+SUMIF(#REF!,'PM STICKER'!$D$7:$D$122,#REF!)</f>
        <v>#REF!</v>
      </c>
      <c r="U45" t="e">
        <f>SUMIF(#REF!,'PM STICKER'!$D$7:$D$122,#REF!)+SUMIF(#REF!,'PM STICKER'!$D$7:$D$122,#REF!)+SUMIF(#REF!,'PM STICKER'!$D$7:$D$122,#REF!)</f>
        <v>#REF!</v>
      </c>
      <c r="V45" t="e">
        <f t="shared" si="1"/>
        <v>#REF!</v>
      </c>
      <c r="W45">
        <f>VLOOKUP(D45,'[2]Mobil PTTU 15'!$B$5:$K$119,10,0)</f>
        <v>0</v>
      </c>
    </row>
    <row r="46" spans="2:23" ht="15" customHeight="1">
      <c r="B46">
        <f t="shared" si="0"/>
        <v>40</v>
      </c>
      <c r="C46">
        <f>VLOOKUP(D46,'[2]Mobil PTTU 15'!$B$5:$F$119,5,0)</f>
        <v>0</v>
      </c>
      <c r="E46">
        <f>VLOOKUP(D46,'[2]Mobil PTTU 15'!$B$5:$C$119,2,0)</f>
        <v>0</v>
      </c>
      <c r="F46">
        <f>VLOOKUP(D46,'[2]Mobil PTTU 15'!$B$5:$D$119,3,0)</f>
        <v>0</v>
      </c>
      <c r="H46">
        <f>VLOOKUP(D46,'[2]Mobil PTTU 15'!$B$5:$H$119,7,0)</f>
        <v>0</v>
      </c>
      <c r="I46">
        <f>VLOOKUP(D46,'[2]Mobil PTTU 15'!$B$5:$I$119,8,0)</f>
        <v>0</v>
      </c>
      <c r="J46" t="e">
        <f>SUMIF(#REF!,'PM STICKER'!$D$7:$D$122,#REF!)+SUMIF(#REF!,'PM STICKER'!$D$7:$D$122,#REF!)+SUMIF(#REF!,'PM STICKER'!$D$7:$D$122,#REF!)</f>
        <v>#REF!</v>
      </c>
      <c r="K46" t="e">
        <f>SUMIF(#REF!,'PM STICKER'!$D$7:$D$122,#REF!)+SUMIF(#REF!,'PM STICKER'!$D$7:$D$122,#REF!)</f>
        <v>#REF!</v>
      </c>
      <c r="L46" t="e">
        <f>SUMIF(#REF!,'PM STICKER'!$D$7:$D$122,#REF!)+SUMIF(#REF!,'PM STICKER'!$D$7:$D$122,#REF!)+SUMIF(#REF!,'PM STICKER'!$D$7:$D$122,#REF!)</f>
        <v>#REF!</v>
      </c>
      <c r="M46" t="e">
        <f>SUMIF(#REF!,'PM STICKER'!$D$7:$D$122,#REF!)+SUMIF(#REF!,'PM STICKER'!$D$7:$D$122,#REF!)+SUMIF(#REF!,'PM STICKER'!$D$7:$D$122,#REF!)</f>
        <v>#REF!</v>
      </c>
      <c r="N46" t="e">
        <f>SUMIF(#REF!,'PM STICKER'!$D$7:$D$122,#REF!)+SUMIF(#REF!,'PM STICKER'!$D$7:$D$122,#REF!)+SUMIF(#REF!,'PM STICKER'!$D$7:$D$122,#REF!)</f>
        <v>#REF!</v>
      </c>
      <c r="O46" t="e">
        <f>SUMIF(#REF!,'PM STICKER'!$D$7:$D$122,#REF!)+SUMIF(#REF!,'PM STICKER'!$D$7:$D$122,#REF!)+SUMIF(#REF!,'PM STICKER'!$D$7:$D$122,#REF!)</f>
        <v>#REF!</v>
      </c>
      <c r="P46" t="e">
        <f>SUMIF(#REF!,'PM STICKER'!$D$7:$D$122,#REF!)+SUMIF(#REF!,'PM STICKER'!$D$7:$D$122,#REF!)</f>
        <v>#REF!</v>
      </c>
      <c r="Q46" t="e">
        <f>SUMIF(#REF!,'PM STICKER'!$D$7:$D$122,#REF!)+SUMIF(#REF!,'PM STICKER'!$D$7:$D$122,#REF!)+SUMIF(#REF!,'PM STICKER'!$D$7:$D$122,#REF!)</f>
        <v>#REF!</v>
      </c>
      <c r="R46" t="e">
        <f>SUMIF(#REF!,'PM STICKER'!$D$7:$D$122,#REF!)+SUMIF(#REF!,'PM STICKER'!$D$7:$D$122,#REF!)+SUMIF(#REF!,'PM STICKER'!$D$7:$D$122,#REF!)</f>
        <v>#REF!</v>
      </c>
      <c r="S46" t="e">
        <f>SUMIF(#REF!,'PM STICKER'!$D$7:$D$122,#REF!)+SUMIF(#REF!,'PM STICKER'!$D$7:$D$122,#REF!)+SUMIF(#REF!,'PM STICKER'!$D$7:$D$122,#REF!)</f>
        <v>#REF!</v>
      </c>
      <c r="T46" t="e">
        <f>SUMIF(#REF!,'PM STICKER'!$D$7:$D$122,#REF!)+SUMIF(#REF!,'PM STICKER'!$D$7:$D$122,#REF!)+SUMIF(#REF!,'PM STICKER'!$D$7:$D$122,#REF!)</f>
        <v>#REF!</v>
      </c>
      <c r="U46" t="e">
        <f>SUMIF(#REF!,'PM STICKER'!$D$7:$D$122,#REF!)+SUMIF(#REF!,'PM STICKER'!$D$7:$D$122,#REF!)+SUMIF(#REF!,'PM STICKER'!$D$7:$D$122,#REF!)</f>
        <v>#REF!</v>
      </c>
      <c r="V46" t="e">
        <f t="shared" si="1"/>
        <v>#REF!</v>
      </c>
      <c r="W46">
        <f>VLOOKUP(D46,'[2]Mobil PTTU 15'!$B$5:$K$119,10,0)</f>
        <v>0</v>
      </c>
    </row>
    <row r="47" spans="2:23" ht="15" customHeight="1">
      <c r="B47">
        <f t="shared" si="0"/>
        <v>41</v>
      </c>
      <c r="C47">
        <f>VLOOKUP(D47,'[2]Mobil PTTU 15'!$B$5:$F$119,5,0)</f>
        <v>0</v>
      </c>
      <c r="E47">
        <f>VLOOKUP(D47,'[2]Mobil PTTU 15'!$B$5:$C$119,2,0)</f>
        <v>0</v>
      </c>
      <c r="F47">
        <f>VLOOKUP(D47,'[2]Mobil PTTU 15'!$B$5:$D$119,3,0)</f>
        <v>0</v>
      </c>
      <c r="H47">
        <f>VLOOKUP(D47,'[2]Mobil PTTU 15'!$B$5:$H$119,7,0)</f>
        <v>0</v>
      </c>
      <c r="I47">
        <f>VLOOKUP(D47,'[2]Mobil PTTU 15'!$B$5:$I$119,8,0)</f>
        <v>0</v>
      </c>
      <c r="J47" t="e">
        <f>SUMIF(#REF!,'PM STICKER'!$D$7:$D$122,#REF!)+SUMIF(#REF!,'PM STICKER'!$D$7:$D$122,#REF!)+SUMIF(#REF!,'PM STICKER'!$D$7:$D$122,#REF!)</f>
        <v>#REF!</v>
      </c>
      <c r="K47" t="e">
        <f>SUMIF(#REF!,'PM STICKER'!$D$7:$D$122,#REF!)+SUMIF(#REF!,'PM STICKER'!$D$7:$D$122,#REF!)</f>
        <v>#REF!</v>
      </c>
      <c r="L47" t="e">
        <f>SUMIF(#REF!,'PM STICKER'!$D$7:$D$122,#REF!)+SUMIF(#REF!,'PM STICKER'!$D$7:$D$122,#REF!)+SUMIF(#REF!,'PM STICKER'!$D$7:$D$122,#REF!)</f>
        <v>#REF!</v>
      </c>
      <c r="M47" t="e">
        <f>SUMIF(#REF!,'PM STICKER'!$D$7:$D$122,#REF!)+SUMIF(#REF!,'PM STICKER'!$D$7:$D$122,#REF!)+SUMIF(#REF!,'PM STICKER'!$D$7:$D$122,#REF!)</f>
        <v>#REF!</v>
      </c>
      <c r="N47" t="e">
        <f>SUMIF(#REF!,'PM STICKER'!$D$7:$D$122,#REF!)+SUMIF(#REF!,'PM STICKER'!$D$7:$D$122,#REF!)+SUMIF(#REF!,'PM STICKER'!$D$7:$D$122,#REF!)</f>
        <v>#REF!</v>
      </c>
      <c r="O47" t="e">
        <f>SUMIF(#REF!,'PM STICKER'!$D$7:$D$122,#REF!)+SUMIF(#REF!,'PM STICKER'!$D$7:$D$122,#REF!)+SUMIF(#REF!,'PM STICKER'!$D$7:$D$122,#REF!)</f>
        <v>#REF!</v>
      </c>
      <c r="P47" t="e">
        <f>SUMIF(#REF!,'PM STICKER'!$D$7:$D$122,#REF!)+SUMIF(#REF!,'PM STICKER'!$D$7:$D$122,#REF!)</f>
        <v>#REF!</v>
      </c>
      <c r="Q47" t="e">
        <f>SUMIF(#REF!,'PM STICKER'!$D$7:$D$122,#REF!)+SUMIF(#REF!,'PM STICKER'!$D$7:$D$122,#REF!)+SUMIF(#REF!,'PM STICKER'!$D$7:$D$122,#REF!)</f>
        <v>#REF!</v>
      </c>
      <c r="R47" t="e">
        <f>SUMIF(#REF!,'PM STICKER'!$D$7:$D$122,#REF!)+SUMIF(#REF!,'PM STICKER'!$D$7:$D$122,#REF!)+SUMIF(#REF!,'PM STICKER'!$D$7:$D$122,#REF!)</f>
        <v>#REF!</v>
      </c>
      <c r="S47" t="e">
        <f>SUMIF(#REF!,'PM STICKER'!$D$7:$D$122,#REF!)+SUMIF(#REF!,'PM STICKER'!$D$7:$D$122,#REF!)+SUMIF(#REF!,'PM STICKER'!$D$7:$D$122,#REF!)</f>
        <v>#REF!</v>
      </c>
      <c r="T47" t="e">
        <f>SUMIF(#REF!,'PM STICKER'!$D$7:$D$122,#REF!)+SUMIF(#REF!,'PM STICKER'!$D$7:$D$122,#REF!)+SUMIF(#REF!,'PM STICKER'!$D$7:$D$122,#REF!)</f>
        <v>#REF!</v>
      </c>
      <c r="U47" t="e">
        <f>SUMIF(#REF!,'PM STICKER'!$D$7:$D$122,#REF!)+SUMIF(#REF!,'PM STICKER'!$D$7:$D$122,#REF!)+SUMIF(#REF!,'PM STICKER'!$D$7:$D$122,#REF!)</f>
        <v>#REF!</v>
      </c>
      <c r="V47" t="e">
        <f t="shared" si="1"/>
        <v>#REF!</v>
      </c>
      <c r="W47">
        <f>VLOOKUP(D47,'[2]Mobil PTTU 15'!$B$5:$K$119,10,0)</f>
        <v>0</v>
      </c>
    </row>
    <row r="48" spans="2:23" ht="15" customHeight="1">
      <c r="B48">
        <f t="shared" si="0"/>
        <v>42</v>
      </c>
      <c r="C48">
        <f>VLOOKUP(D48,'[2]Mobil PTTU 15'!$B$5:$F$119,5,0)</f>
        <v>0</v>
      </c>
      <c r="E48">
        <f>VLOOKUP(D48,'[2]Mobil PTTU 15'!$B$5:$C$119,2,0)</f>
        <v>0</v>
      </c>
      <c r="F48">
        <f>VLOOKUP(D48,'[2]Mobil PTTU 15'!$B$5:$D$119,3,0)</f>
        <v>0</v>
      </c>
      <c r="I48">
        <f>VLOOKUP(D48,'[2]Mobil PTTU 15'!$B$5:$I$119,8,0)</f>
        <v>0</v>
      </c>
      <c r="J48" t="e">
        <f>SUMIF(#REF!,'PM STICKER'!$D$7:$D$122,#REF!)+SUMIF(#REF!,'PM STICKER'!$D$7:$D$122,#REF!)+SUMIF(#REF!,'PM STICKER'!$D$7:$D$122,#REF!)</f>
        <v>#REF!</v>
      </c>
      <c r="K48" t="e">
        <f>SUMIF(#REF!,'PM STICKER'!$D$7:$D$122,#REF!)+SUMIF(#REF!,'PM STICKER'!$D$7:$D$122,#REF!)</f>
        <v>#REF!</v>
      </c>
      <c r="L48" t="e">
        <f>SUMIF(#REF!,'PM STICKER'!$D$7:$D$122,#REF!)+SUMIF(#REF!,'PM STICKER'!$D$7:$D$122,#REF!)+SUMIF(#REF!,'PM STICKER'!$D$7:$D$122,#REF!)</f>
        <v>#REF!</v>
      </c>
      <c r="M48" t="e">
        <f>SUMIF(#REF!,'PM STICKER'!$D$7:$D$122,#REF!)+SUMIF(#REF!,'PM STICKER'!$D$7:$D$122,#REF!)+SUMIF(#REF!,'PM STICKER'!$D$7:$D$122,#REF!)</f>
        <v>#REF!</v>
      </c>
      <c r="N48" t="e">
        <f>SUMIF(#REF!,'PM STICKER'!$D$7:$D$122,#REF!)+SUMIF(#REF!,'PM STICKER'!$D$7:$D$122,#REF!)+SUMIF(#REF!,'PM STICKER'!$D$7:$D$122,#REF!)</f>
        <v>#REF!</v>
      </c>
      <c r="O48" t="e">
        <f>SUMIF(#REF!,'PM STICKER'!$D$7:$D$122,#REF!)+SUMIF(#REF!,'PM STICKER'!$D$7:$D$122,#REF!)+SUMIF(#REF!,'PM STICKER'!$D$7:$D$122,#REF!)</f>
        <v>#REF!</v>
      </c>
      <c r="P48" t="e">
        <f>SUMIF(#REF!,'PM STICKER'!$D$7:$D$122,#REF!)+SUMIF(#REF!,'PM STICKER'!$D$7:$D$122,#REF!)</f>
        <v>#REF!</v>
      </c>
      <c r="Q48" t="e">
        <f>SUMIF(#REF!,'PM STICKER'!$D$7:$D$122,#REF!)+SUMIF(#REF!,'PM STICKER'!$D$7:$D$122,#REF!)+SUMIF(#REF!,'PM STICKER'!$D$7:$D$122,#REF!)</f>
        <v>#REF!</v>
      </c>
      <c r="R48" t="e">
        <f>SUMIF(#REF!,'PM STICKER'!$D$7:$D$122,#REF!)+SUMIF(#REF!,'PM STICKER'!$D$7:$D$122,#REF!)+SUMIF(#REF!,'PM STICKER'!$D$7:$D$122,#REF!)</f>
        <v>#REF!</v>
      </c>
      <c r="S48" t="e">
        <f>SUMIF(#REF!,'PM STICKER'!$D$7:$D$122,#REF!)+SUMIF(#REF!,'PM STICKER'!$D$7:$D$122,#REF!)+SUMIF(#REF!,'PM STICKER'!$D$7:$D$122,#REF!)</f>
        <v>#REF!</v>
      </c>
      <c r="T48" t="e">
        <f>SUMIF(#REF!,'PM STICKER'!$D$7:$D$122,#REF!)+SUMIF(#REF!,'PM STICKER'!$D$7:$D$122,#REF!)+SUMIF(#REF!,'PM STICKER'!$D$7:$D$122,#REF!)</f>
        <v>#REF!</v>
      </c>
      <c r="U48" t="e">
        <f>SUMIF(#REF!,'PM STICKER'!$D$7:$D$122,#REF!)+SUMIF(#REF!,'PM STICKER'!$D$7:$D$122,#REF!)+SUMIF(#REF!,'PM STICKER'!$D$7:$D$122,#REF!)</f>
        <v>#REF!</v>
      </c>
      <c r="V48" t="e">
        <f t="shared" si="1"/>
        <v>#REF!</v>
      </c>
      <c r="W48">
        <f>VLOOKUP(D48,'[2]Mobil PTTU 15'!$B$5:$K$119,10,0)</f>
        <v>0</v>
      </c>
    </row>
    <row r="49" spans="2:23" ht="15" customHeight="1">
      <c r="B49">
        <f t="shared" si="0"/>
        <v>43</v>
      </c>
      <c r="C49">
        <f>VLOOKUP(D49,'[2]Mobil PTTU 15'!$B$5:$F$119,5,0)</f>
        <v>0</v>
      </c>
      <c r="E49">
        <f>VLOOKUP(D49,'[2]Mobil PTTU 15'!$B$5:$C$119,2,0)</f>
        <v>0</v>
      </c>
      <c r="F49">
        <f>VLOOKUP(D49,'[2]Mobil PTTU 15'!$B$5:$D$119,3,0)</f>
        <v>0</v>
      </c>
      <c r="I49">
        <f>VLOOKUP(D49,'[2]Mobil PTTU 15'!$B$5:$I$119,8,0)</f>
        <v>0</v>
      </c>
      <c r="J49" t="e">
        <f>SUMIF(#REF!,'PM STICKER'!$D$7:$D$122,#REF!)+SUMIF(#REF!,'PM STICKER'!$D$7:$D$122,#REF!)+SUMIF(#REF!,'PM STICKER'!$D$7:$D$122,#REF!)</f>
        <v>#REF!</v>
      </c>
      <c r="K49" t="e">
        <f>SUMIF(#REF!,'PM STICKER'!$D$7:$D$122,#REF!)+SUMIF(#REF!,'PM STICKER'!$D$7:$D$122,#REF!)</f>
        <v>#REF!</v>
      </c>
      <c r="L49" t="e">
        <f>SUMIF(#REF!,'PM STICKER'!$D$7:$D$122,#REF!)+SUMIF(#REF!,'PM STICKER'!$D$7:$D$122,#REF!)+SUMIF(#REF!,'PM STICKER'!$D$7:$D$122,#REF!)</f>
        <v>#REF!</v>
      </c>
      <c r="M49" t="e">
        <f>SUMIF(#REF!,'PM STICKER'!$D$7:$D$122,#REF!)+SUMIF(#REF!,'PM STICKER'!$D$7:$D$122,#REF!)+SUMIF(#REF!,'PM STICKER'!$D$7:$D$122,#REF!)</f>
        <v>#REF!</v>
      </c>
      <c r="N49" t="e">
        <f>SUMIF(#REF!,'PM STICKER'!$D$7:$D$122,#REF!)+SUMIF(#REF!,'PM STICKER'!$D$7:$D$122,#REF!)+SUMIF(#REF!,'PM STICKER'!$D$7:$D$122,#REF!)</f>
        <v>#REF!</v>
      </c>
      <c r="O49" t="e">
        <f>SUMIF(#REF!,'PM STICKER'!$D$7:$D$122,#REF!)+SUMIF(#REF!,'PM STICKER'!$D$7:$D$122,#REF!)+SUMIF(#REF!,'PM STICKER'!$D$7:$D$122,#REF!)</f>
        <v>#REF!</v>
      </c>
      <c r="P49" t="e">
        <f>SUMIF(#REF!,'PM STICKER'!$D$7:$D$122,#REF!)+SUMIF(#REF!,'PM STICKER'!$D$7:$D$122,#REF!)</f>
        <v>#REF!</v>
      </c>
      <c r="Q49" t="e">
        <f>SUMIF(#REF!,'PM STICKER'!$D$7:$D$122,#REF!)+SUMIF(#REF!,'PM STICKER'!$D$7:$D$122,#REF!)+SUMIF(#REF!,'PM STICKER'!$D$7:$D$122,#REF!)</f>
        <v>#REF!</v>
      </c>
      <c r="R49" t="e">
        <f>SUMIF(#REF!,'PM STICKER'!$D$7:$D$122,#REF!)+SUMIF(#REF!,'PM STICKER'!$D$7:$D$122,#REF!)+SUMIF(#REF!,'PM STICKER'!$D$7:$D$122,#REF!)</f>
        <v>#REF!</v>
      </c>
      <c r="S49" t="e">
        <f>SUMIF(#REF!,'PM STICKER'!$D$7:$D$122,#REF!)+SUMIF(#REF!,'PM STICKER'!$D$7:$D$122,#REF!)+SUMIF(#REF!,'PM STICKER'!$D$7:$D$122,#REF!)</f>
        <v>#REF!</v>
      </c>
      <c r="T49" t="e">
        <f>SUMIF(#REF!,'PM STICKER'!$D$7:$D$122,#REF!)+SUMIF(#REF!,'PM STICKER'!$D$7:$D$122,#REF!)+SUMIF(#REF!,'PM STICKER'!$D$7:$D$122,#REF!)</f>
        <v>#REF!</v>
      </c>
      <c r="U49" t="e">
        <f>SUMIF(#REF!,'PM STICKER'!$D$7:$D$122,#REF!)+SUMIF(#REF!,'PM STICKER'!$D$7:$D$122,#REF!)+SUMIF(#REF!,'PM STICKER'!$D$7:$D$122,#REF!)</f>
        <v>#REF!</v>
      </c>
      <c r="V49" t="e">
        <f t="shared" si="1"/>
        <v>#REF!</v>
      </c>
      <c r="W49">
        <f>VLOOKUP(D49,'[2]Mobil PTTU 15'!$B$5:$K$119,10,0)</f>
        <v>0</v>
      </c>
    </row>
    <row r="50" spans="2:23" ht="15" customHeight="1">
      <c r="B50">
        <f t="shared" si="0"/>
        <v>44</v>
      </c>
      <c r="C50">
        <f>VLOOKUP(D50,'[2]Mobil PTTU 15'!$B$5:$F$119,5,0)</f>
        <v>0</v>
      </c>
      <c r="E50">
        <f>VLOOKUP(D50,'[2]Mobil PTTU 15'!$B$5:$C$119,2,0)</f>
        <v>0</v>
      </c>
      <c r="F50">
        <f>VLOOKUP(D50,'[2]Mobil PTTU 15'!$B$5:$D$119,3,0)</f>
        <v>0</v>
      </c>
      <c r="I50">
        <f>VLOOKUP(D50,'[2]Mobil PTTU 15'!$B$5:$I$119,8,0)</f>
        <v>0</v>
      </c>
      <c r="J50" t="e">
        <f>SUMIF(#REF!,'PM STICKER'!$D$7:$D$122,#REF!)+SUMIF(#REF!,'PM STICKER'!$D$7:$D$122,#REF!)+SUMIF(#REF!,'PM STICKER'!$D$7:$D$122,#REF!)</f>
        <v>#REF!</v>
      </c>
      <c r="K50" t="e">
        <f>SUMIF(#REF!,'PM STICKER'!$D$7:$D$122,#REF!)+SUMIF(#REF!,'PM STICKER'!$D$7:$D$122,#REF!)</f>
        <v>#REF!</v>
      </c>
      <c r="L50" t="e">
        <f>SUMIF(#REF!,'PM STICKER'!$D$7:$D$122,#REF!)+SUMIF(#REF!,'PM STICKER'!$D$7:$D$122,#REF!)+SUMIF(#REF!,'PM STICKER'!$D$7:$D$122,#REF!)</f>
        <v>#REF!</v>
      </c>
      <c r="M50" t="e">
        <f>SUMIF(#REF!,'PM STICKER'!$D$7:$D$122,#REF!)+SUMIF(#REF!,'PM STICKER'!$D$7:$D$122,#REF!)+SUMIF(#REF!,'PM STICKER'!$D$7:$D$122,#REF!)</f>
        <v>#REF!</v>
      </c>
      <c r="N50" t="e">
        <f>SUMIF(#REF!,'PM STICKER'!$D$7:$D$122,#REF!)+SUMIF(#REF!,'PM STICKER'!$D$7:$D$122,#REF!)+SUMIF(#REF!,'PM STICKER'!$D$7:$D$122,#REF!)</f>
        <v>#REF!</v>
      </c>
      <c r="O50" t="e">
        <f>SUMIF(#REF!,'PM STICKER'!$D$7:$D$122,#REF!)+SUMIF(#REF!,'PM STICKER'!$D$7:$D$122,#REF!)+SUMIF(#REF!,'PM STICKER'!$D$7:$D$122,#REF!)</f>
        <v>#REF!</v>
      </c>
      <c r="P50" t="e">
        <f>SUMIF(#REF!,'PM STICKER'!$D$7:$D$122,#REF!)+SUMIF(#REF!,'PM STICKER'!$D$7:$D$122,#REF!)</f>
        <v>#REF!</v>
      </c>
      <c r="Q50" t="e">
        <f>SUMIF(#REF!,'PM STICKER'!$D$7:$D$122,#REF!)+SUMIF(#REF!,'PM STICKER'!$D$7:$D$122,#REF!)+SUMIF(#REF!,'PM STICKER'!$D$7:$D$122,#REF!)</f>
        <v>#REF!</v>
      </c>
      <c r="R50" t="e">
        <f>SUMIF(#REF!,'PM STICKER'!$D$7:$D$122,#REF!)+SUMIF(#REF!,'PM STICKER'!$D$7:$D$122,#REF!)+SUMIF(#REF!,'PM STICKER'!$D$7:$D$122,#REF!)</f>
        <v>#REF!</v>
      </c>
      <c r="S50" t="e">
        <f>SUMIF(#REF!,'PM STICKER'!$D$7:$D$122,#REF!)+SUMIF(#REF!,'PM STICKER'!$D$7:$D$122,#REF!)+SUMIF(#REF!,'PM STICKER'!$D$7:$D$122,#REF!)</f>
        <v>#REF!</v>
      </c>
      <c r="T50" t="e">
        <f>SUMIF(#REF!,'PM STICKER'!$D$7:$D$122,#REF!)+SUMIF(#REF!,'PM STICKER'!$D$7:$D$122,#REF!)+SUMIF(#REF!,'PM STICKER'!$D$7:$D$122,#REF!)</f>
        <v>#REF!</v>
      </c>
      <c r="U50" t="e">
        <f>SUMIF(#REF!,'PM STICKER'!$D$7:$D$122,#REF!)+SUMIF(#REF!,'PM STICKER'!$D$7:$D$122,#REF!)+SUMIF(#REF!,'PM STICKER'!$D$7:$D$122,#REF!)</f>
        <v>#REF!</v>
      </c>
      <c r="V50" t="e">
        <f t="shared" si="1"/>
        <v>#REF!</v>
      </c>
      <c r="W50">
        <f>VLOOKUP(D50,'[2]Mobil PTTU 15'!$B$5:$K$119,10,0)</f>
        <v>0</v>
      </c>
    </row>
    <row r="51" spans="2:23" ht="15" customHeight="1">
      <c r="B51">
        <f t="shared" si="0"/>
        <v>45</v>
      </c>
      <c r="C51">
        <f>VLOOKUP(D51,'[2]Mobil PTTU 15'!$B$5:$F$119,5,0)</f>
        <v>0</v>
      </c>
      <c r="E51">
        <f>VLOOKUP(D51,'[2]Mobil PTTU 15'!$B$5:$C$119,2,0)</f>
        <v>0</v>
      </c>
      <c r="F51">
        <f>VLOOKUP(D51,'[2]Mobil PTTU 15'!$B$5:$D$119,3,0)</f>
        <v>0</v>
      </c>
      <c r="I51">
        <f>VLOOKUP(D51,'[2]Mobil PTTU 15'!$B$5:$I$119,8,0)</f>
        <v>0</v>
      </c>
      <c r="J51" t="e">
        <f>SUMIF(#REF!,'PM STICKER'!$D$7:$D$122,#REF!)+SUMIF(#REF!,'PM STICKER'!$D$7:$D$122,#REF!)+SUMIF(#REF!,'PM STICKER'!$D$7:$D$122,#REF!)</f>
        <v>#REF!</v>
      </c>
      <c r="K51" t="e">
        <f>SUMIF(#REF!,'PM STICKER'!$D$7:$D$122,#REF!)+SUMIF(#REF!,'PM STICKER'!$D$7:$D$122,#REF!)</f>
        <v>#REF!</v>
      </c>
      <c r="L51" t="e">
        <f>SUMIF(#REF!,'PM STICKER'!$D$7:$D$122,#REF!)+SUMIF(#REF!,'PM STICKER'!$D$7:$D$122,#REF!)+SUMIF(#REF!,'PM STICKER'!$D$7:$D$122,#REF!)</f>
        <v>#REF!</v>
      </c>
      <c r="M51" t="e">
        <f>SUMIF(#REF!,'PM STICKER'!$D$7:$D$122,#REF!)+SUMIF(#REF!,'PM STICKER'!$D$7:$D$122,#REF!)+SUMIF(#REF!,'PM STICKER'!$D$7:$D$122,#REF!)</f>
        <v>#REF!</v>
      </c>
      <c r="N51" t="e">
        <f>SUMIF(#REF!,'PM STICKER'!$D$7:$D$122,#REF!)+SUMIF(#REF!,'PM STICKER'!$D$7:$D$122,#REF!)+SUMIF(#REF!,'PM STICKER'!$D$7:$D$122,#REF!)</f>
        <v>#REF!</v>
      </c>
      <c r="O51" t="e">
        <f>SUMIF(#REF!,'PM STICKER'!$D$7:$D$122,#REF!)+SUMIF(#REF!,'PM STICKER'!$D$7:$D$122,#REF!)+SUMIF(#REF!,'PM STICKER'!$D$7:$D$122,#REF!)</f>
        <v>#REF!</v>
      </c>
      <c r="P51" t="e">
        <f>SUMIF(#REF!,'PM STICKER'!$D$7:$D$122,#REF!)+SUMIF(#REF!,'PM STICKER'!$D$7:$D$122,#REF!)</f>
        <v>#REF!</v>
      </c>
      <c r="Q51" t="e">
        <f>SUMIF(#REF!,'PM STICKER'!$D$7:$D$122,#REF!)+SUMIF(#REF!,'PM STICKER'!$D$7:$D$122,#REF!)+SUMIF(#REF!,'PM STICKER'!$D$7:$D$122,#REF!)</f>
        <v>#REF!</v>
      </c>
      <c r="R51" t="e">
        <f>SUMIF(#REF!,'PM STICKER'!$D$7:$D$122,#REF!)+SUMIF(#REF!,'PM STICKER'!$D$7:$D$122,#REF!)+SUMIF(#REF!,'PM STICKER'!$D$7:$D$122,#REF!)</f>
        <v>#REF!</v>
      </c>
      <c r="S51" t="e">
        <f>SUMIF(#REF!,'PM STICKER'!$D$7:$D$122,#REF!)+SUMIF(#REF!,'PM STICKER'!$D$7:$D$122,#REF!)+SUMIF(#REF!,'PM STICKER'!$D$7:$D$122,#REF!)</f>
        <v>#REF!</v>
      </c>
      <c r="T51" t="e">
        <f>SUMIF(#REF!,'PM STICKER'!$D$7:$D$122,#REF!)+SUMIF(#REF!,'PM STICKER'!$D$7:$D$122,#REF!)+SUMIF(#REF!,'PM STICKER'!$D$7:$D$122,#REF!)</f>
        <v>#REF!</v>
      </c>
      <c r="U51" t="e">
        <f>SUMIF(#REF!,'PM STICKER'!$D$7:$D$122,#REF!)+SUMIF(#REF!,'PM STICKER'!$D$7:$D$122,#REF!)+SUMIF(#REF!,'PM STICKER'!$D$7:$D$122,#REF!)</f>
        <v>#REF!</v>
      </c>
      <c r="V51" t="e">
        <f t="shared" si="1"/>
        <v>#REF!</v>
      </c>
      <c r="W51">
        <f>VLOOKUP(D51,'[2]Mobil PTTU 15'!$B$5:$K$119,10,0)</f>
        <v>0</v>
      </c>
    </row>
    <row r="52" spans="2:23" ht="15" customHeight="1">
      <c r="B52">
        <f t="shared" si="0"/>
        <v>46</v>
      </c>
      <c r="C52">
        <f>VLOOKUP(D52,'[2]Mobil PTTU 15'!$B$5:$F$119,5,0)</f>
        <v>0</v>
      </c>
      <c r="E52">
        <f>VLOOKUP(D52,'[2]Mobil PTTU 15'!$B$5:$C$119,2,0)</f>
        <v>0</v>
      </c>
      <c r="F52">
        <f>VLOOKUP(D52,'[2]Mobil PTTU 15'!$B$5:$D$119,3,0)</f>
        <v>0</v>
      </c>
      <c r="I52">
        <f>VLOOKUP(D52,'[2]Mobil PTTU 15'!$B$5:$I$119,8,0)</f>
        <v>0</v>
      </c>
      <c r="J52" t="e">
        <f>SUMIF(#REF!,'PM STICKER'!$D$7:$D$122,#REF!)+SUMIF(#REF!,'PM STICKER'!$D$7:$D$122,#REF!)+SUMIF(#REF!,'PM STICKER'!$D$7:$D$122,#REF!)</f>
        <v>#REF!</v>
      </c>
      <c r="K52" t="e">
        <f>SUMIF(#REF!,'PM STICKER'!$D$7:$D$122,#REF!)+SUMIF(#REF!,'PM STICKER'!$D$7:$D$122,#REF!)</f>
        <v>#REF!</v>
      </c>
      <c r="L52" t="e">
        <f>SUMIF(#REF!,'PM STICKER'!$D$7:$D$122,#REF!)+SUMIF(#REF!,'PM STICKER'!$D$7:$D$122,#REF!)+SUMIF(#REF!,'PM STICKER'!$D$7:$D$122,#REF!)</f>
        <v>#REF!</v>
      </c>
      <c r="M52" t="e">
        <f>SUMIF(#REF!,'PM STICKER'!$D$7:$D$122,#REF!)+SUMIF(#REF!,'PM STICKER'!$D$7:$D$122,#REF!)+SUMIF(#REF!,'PM STICKER'!$D$7:$D$122,#REF!)</f>
        <v>#REF!</v>
      </c>
      <c r="N52" t="e">
        <f>SUMIF(#REF!,'PM STICKER'!$D$7:$D$122,#REF!)+SUMIF(#REF!,'PM STICKER'!$D$7:$D$122,#REF!)+SUMIF(#REF!,'PM STICKER'!$D$7:$D$122,#REF!)</f>
        <v>#REF!</v>
      </c>
      <c r="O52" t="e">
        <f>SUMIF(#REF!,'PM STICKER'!$D$7:$D$122,#REF!)+SUMIF(#REF!,'PM STICKER'!$D$7:$D$122,#REF!)+SUMIF(#REF!,'PM STICKER'!$D$7:$D$122,#REF!)</f>
        <v>#REF!</v>
      </c>
      <c r="P52" t="e">
        <f>SUMIF(#REF!,'PM STICKER'!$D$7:$D$122,#REF!)+SUMIF(#REF!,'PM STICKER'!$D$7:$D$122,#REF!)</f>
        <v>#REF!</v>
      </c>
      <c r="Q52" t="e">
        <f>SUMIF(#REF!,'PM STICKER'!$D$7:$D$122,#REF!)+SUMIF(#REF!,'PM STICKER'!$D$7:$D$122,#REF!)+SUMIF(#REF!,'PM STICKER'!$D$7:$D$122,#REF!)</f>
        <v>#REF!</v>
      </c>
      <c r="R52" t="e">
        <f>SUMIF(#REF!,'PM STICKER'!$D$7:$D$122,#REF!)+SUMIF(#REF!,'PM STICKER'!$D$7:$D$122,#REF!)+SUMIF(#REF!,'PM STICKER'!$D$7:$D$122,#REF!)</f>
        <v>#REF!</v>
      </c>
      <c r="S52" t="e">
        <f>SUMIF(#REF!,'PM STICKER'!$D$7:$D$122,#REF!)+SUMIF(#REF!,'PM STICKER'!$D$7:$D$122,#REF!)+SUMIF(#REF!,'PM STICKER'!$D$7:$D$122,#REF!)</f>
        <v>#REF!</v>
      </c>
      <c r="T52" t="e">
        <f>SUMIF(#REF!,'PM STICKER'!$D$7:$D$122,#REF!)+SUMIF(#REF!,'PM STICKER'!$D$7:$D$122,#REF!)+SUMIF(#REF!,'PM STICKER'!$D$7:$D$122,#REF!)</f>
        <v>#REF!</v>
      </c>
      <c r="U52" t="e">
        <f>SUMIF(#REF!,'PM STICKER'!$D$7:$D$122,#REF!)+SUMIF(#REF!,'PM STICKER'!$D$7:$D$122,#REF!)+SUMIF(#REF!,'PM STICKER'!$D$7:$D$122,#REF!)</f>
        <v>#REF!</v>
      </c>
      <c r="V52" t="e">
        <f t="shared" si="1"/>
        <v>#REF!</v>
      </c>
      <c r="W52">
        <f>VLOOKUP(D52,'[2]Mobil PTTU 15'!$B$5:$K$119,10,0)</f>
        <v>0</v>
      </c>
    </row>
    <row r="53" spans="2:23" ht="15" customHeight="1">
      <c r="B53">
        <f t="shared" si="0"/>
        <v>47</v>
      </c>
      <c r="C53">
        <f>VLOOKUP(D53,'[2]Mobil PTTU 15'!$B$5:$F$119,5,0)</f>
        <v>0</v>
      </c>
      <c r="E53">
        <f>VLOOKUP(D53,'[2]Mobil PTTU 15'!$B$5:$C$119,2,0)</f>
        <v>0</v>
      </c>
      <c r="F53">
        <f>VLOOKUP(D53,'[2]Mobil PTTU 15'!$B$5:$D$119,3,0)</f>
        <v>0</v>
      </c>
      <c r="I53">
        <f>VLOOKUP(D53,'[2]Mobil PTTU 15'!$B$5:$I$119,8,0)</f>
        <v>0</v>
      </c>
      <c r="J53" t="e">
        <f>SUMIF(#REF!,'PM STICKER'!$D$7:$D$122,#REF!)+SUMIF(#REF!,'PM STICKER'!$D$7:$D$122,#REF!)+SUMIF(#REF!,'PM STICKER'!$D$7:$D$122,#REF!)</f>
        <v>#REF!</v>
      </c>
      <c r="K53" t="e">
        <f>SUMIF(#REF!,'PM STICKER'!$D$7:$D$122,#REF!)+SUMIF(#REF!,'PM STICKER'!$D$7:$D$122,#REF!)</f>
        <v>#REF!</v>
      </c>
      <c r="L53" t="e">
        <f>SUMIF(#REF!,'PM STICKER'!$D$7:$D$122,#REF!)+SUMIF(#REF!,'PM STICKER'!$D$7:$D$122,#REF!)+SUMIF(#REF!,'PM STICKER'!$D$7:$D$122,#REF!)</f>
        <v>#REF!</v>
      </c>
      <c r="M53" t="e">
        <f>SUMIF(#REF!,'PM STICKER'!$D$7:$D$122,#REF!)+SUMIF(#REF!,'PM STICKER'!$D$7:$D$122,#REF!)+SUMIF(#REF!,'PM STICKER'!$D$7:$D$122,#REF!)</f>
        <v>#REF!</v>
      </c>
      <c r="N53" t="e">
        <f>SUMIF(#REF!,'PM STICKER'!$D$7:$D$122,#REF!)+SUMIF(#REF!,'PM STICKER'!$D$7:$D$122,#REF!)+SUMIF(#REF!,'PM STICKER'!$D$7:$D$122,#REF!)</f>
        <v>#REF!</v>
      </c>
      <c r="O53" t="e">
        <f>SUMIF(#REF!,'PM STICKER'!$D$7:$D$122,#REF!)+SUMIF(#REF!,'PM STICKER'!$D$7:$D$122,#REF!)+SUMIF(#REF!,'PM STICKER'!$D$7:$D$122,#REF!)</f>
        <v>#REF!</v>
      </c>
      <c r="P53" t="e">
        <f>SUMIF(#REF!,'PM STICKER'!$D$7:$D$122,#REF!)+SUMIF(#REF!,'PM STICKER'!$D$7:$D$122,#REF!)</f>
        <v>#REF!</v>
      </c>
      <c r="Q53" t="e">
        <f>SUMIF(#REF!,'PM STICKER'!$D$7:$D$122,#REF!)+SUMIF(#REF!,'PM STICKER'!$D$7:$D$122,#REF!)+SUMIF(#REF!,'PM STICKER'!$D$7:$D$122,#REF!)</f>
        <v>#REF!</v>
      </c>
      <c r="R53" t="e">
        <f>SUMIF(#REF!,'PM STICKER'!$D$7:$D$122,#REF!)+SUMIF(#REF!,'PM STICKER'!$D$7:$D$122,#REF!)+SUMIF(#REF!,'PM STICKER'!$D$7:$D$122,#REF!)</f>
        <v>#REF!</v>
      </c>
      <c r="S53" t="e">
        <f>SUMIF(#REF!,'PM STICKER'!$D$7:$D$122,#REF!)+SUMIF(#REF!,'PM STICKER'!$D$7:$D$122,#REF!)+SUMIF(#REF!,'PM STICKER'!$D$7:$D$122,#REF!)</f>
        <v>#REF!</v>
      </c>
      <c r="T53" t="e">
        <f>SUMIF(#REF!,'PM STICKER'!$D$7:$D$122,#REF!)+SUMIF(#REF!,'PM STICKER'!$D$7:$D$122,#REF!)+SUMIF(#REF!,'PM STICKER'!$D$7:$D$122,#REF!)</f>
        <v>#REF!</v>
      </c>
      <c r="U53" t="e">
        <f>SUMIF(#REF!,'PM STICKER'!$D$7:$D$122,#REF!)+SUMIF(#REF!,'PM STICKER'!$D$7:$D$122,#REF!)+SUMIF(#REF!,'PM STICKER'!$D$7:$D$122,#REF!)</f>
        <v>#REF!</v>
      </c>
      <c r="V53" t="e">
        <f t="shared" si="1"/>
        <v>#REF!</v>
      </c>
      <c r="W53">
        <f>VLOOKUP(D53,'[2]Mobil PTTU 15'!$B$5:$K$119,10,0)</f>
        <v>0</v>
      </c>
    </row>
    <row r="54" spans="2:23" ht="15" customHeight="1">
      <c r="B54">
        <f t="shared" si="0"/>
        <v>48</v>
      </c>
      <c r="C54">
        <f>VLOOKUP(D54,'[2]Mobil PTTU 15'!$B$5:$F$119,5,0)</f>
        <v>0</v>
      </c>
      <c r="E54">
        <f>VLOOKUP(D54,'[2]Mobil PTTU 15'!$B$5:$C$119,2,0)</f>
        <v>0</v>
      </c>
      <c r="F54">
        <f>VLOOKUP(D54,'[2]Mobil PTTU 15'!$B$5:$D$119,3,0)</f>
        <v>0</v>
      </c>
      <c r="I54">
        <f>VLOOKUP(D54,'[2]Mobil PTTU 15'!$B$5:$I$119,8,0)</f>
        <v>0</v>
      </c>
      <c r="J54" t="e">
        <f>SUMIF(#REF!,'PM STICKER'!$D$7:$D$122,#REF!)+SUMIF(#REF!,'PM STICKER'!$D$7:$D$122,#REF!)+SUMIF(#REF!,'PM STICKER'!$D$7:$D$122,#REF!)</f>
        <v>#REF!</v>
      </c>
      <c r="K54" t="e">
        <f>SUMIF(#REF!,'PM STICKER'!$D$7:$D$122,#REF!)+SUMIF(#REF!,'PM STICKER'!$D$7:$D$122,#REF!)</f>
        <v>#REF!</v>
      </c>
      <c r="L54" t="e">
        <f>SUMIF(#REF!,'PM STICKER'!$D$7:$D$122,#REF!)+SUMIF(#REF!,'PM STICKER'!$D$7:$D$122,#REF!)+SUMIF(#REF!,'PM STICKER'!$D$7:$D$122,#REF!)</f>
        <v>#REF!</v>
      </c>
      <c r="M54" t="e">
        <f>SUMIF(#REF!,'PM STICKER'!$D$7:$D$122,#REF!)+SUMIF(#REF!,'PM STICKER'!$D$7:$D$122,#REF!)+SUMIF(#REF!,'PM STICKER'!$D$7:$D$122,#REF!)</f>
        <v>#REF!</v>
      </c>
      <c r="N54" t="e">
        <f>SUMIF(#REF!,'PM STICKER'!$D$7:$D$122,#REF!)+SUMIF(#REF!,'PM STICKER'!$D$7:$D$122,#REF!)+SUMIF(#REF!,'PM STICKER'!$D$7:$D$122,#REF!)</f>
        <v>#REF!</v>
      </c>
      <c r="O54" t="e">
        <f>SUMIF(#REF!,'PM STICKER'!$D$7:$D$122,#REF!)+SUMIF(#REF!,'PM STICKER'!$D$7:$D$122,#REF!)+SUMIF(#REF!,'PM STICKER'!$D$7:$D$122,#REF!)</f>
        <v>#REF!</v>
      </c>
      <c r="P54" t="e">
        <f>SUMIF(#REF!,'PM STICKER'!$D$7:$D$122,#REF!)+SUMIF(#REF!,'PM STICKER'!$D$7:$D$122,#REF!)</f>
        <v>#REF!</v>
      </c>
      <c r="Q54" t="e">
        <f>SUMIF(#REF!,'PM STICKER'!$D$7:$D$122,#REF!)+SUMIF(#REF!,'PM STICKER'!$D$7:$D$122,#REF!)+SUMIF(#REF!,'PM STICKER'!$D$7:$D$122,#REF!)</f>
        <v>#REF!</v>
      </c>
      <c r="R54" t="e">
        <f>SUMIF(#REF!,'PM STICKER'!$D$7:$D$122,#REF!)+SUMIF(#REF!,'PM STICKER'!$D$7:$D$122,#REF!)+SUMIF(#REF!,'PM STICKER'!$D$7:$D$122,#REF!)</f>
        <v>#REF!</v>
      </c>
      <c r="S54" t="e">
        <f>SUMIF(#REF!,'PM STICKER'!$D$7:$D$122,#REF!)+SUMIF(#REF!,'PM STICKER'!$D$7:$D$122,#REF!)+SUMIF(#REF!,'PM STICKER'!$D$7:$D$122,#REF!)</f>
        <v>#REF!</v>
      </c>
      <c r="T54" t="e">
        <f>SUMIF(#REF!,'PM STICKER'!$D$7:$D$122,#REF!)+SUMIF(#REF!,'PM STICKER'!$D$7:$D$122,#REF!)+SUMIF(#REF!,'PM STICKER'!$D$7:$D$122,#REF!)</f>
        <v>#REF!</v>
      </c>
      <c r="U54" t="e">
        <f>SUMIF(#REF!,'PM STICKER'!$D$7:$D$122,#REF!)+SUMIF(#REF!,'PM STICKER'!$D$7:$D$122,#REF!)+SUMIF(#REF!,'PM STICKER'!$D$7:$D$122,#REF!)</f>
        <v>#REF!</v>
      </c>
      <c r="V54" t="e">
        <f t="shared" si="1"/>
        <v>#REF!</v>
      </c>
      <c r="W54">
        <f>VLOOKUP(D54,'[2]Mobil PTTU 15'!$B$5:$K$119,10,0)</f>
        <v>0</v>
      </c>
    </row>
    <row r="55" spans="2:23" ht="15" customHeight="1">
      <c r="B55">
        <f t="shared" si="0"/>
        <v>49</v>
      </c>
      <c r="C55">
        <f>VLOOKUP(D55,'[2]Mobil PTTU 15'!$B$5:$F$119,5,0)</f>
        <v>0</v>
      </c>
      <c r="E55">
        <f>VLOOKUP(D55,'[2]Mobil PTTU 15'!$B$5:$C$119,2,0)</f>
        <v>0</v>
      </c>
      <c r="F55">
        <f>VLOOKUP(D55,'[2]Mobil PTTU 15'!$B$5:$D$119,3,0)</f>
        <v>0</v>
      </c>
      <c r="I55">
        <f>VLOOKUP(D55,'[2]Mobil PTTU 15'!$B$5:$I$119,8,0)</f>
        <v>0</v>
      </c>
      <c r="J55" t="e">
        <f>SUMIF(#REF!,'PM STICKER'!$D$7:$D$122,#REF!)+SUMIF(#REF!,'PM STICKER'!$D$7:$D$122,#REF!)+SUMIF(#REF!,'PM STICKER'!$D$7:$D$122,#REF!)</f>
        <v>#REF!</v>
      </c>
      <c r="K55" t="e">
        <f>SUMIF(#REF!,'PM STICKER'!$D$7:$D$122,#REF!)+SUMIF(#REF!,'PM STICKER'!$D$7:$D$122,#REF!)</f>
        <v>#REF!</v>
      </c>
      <c r="L55" t="e">
        <f>SUMIF(#REF!,'PM STICKER'!$D$7:$D$122,#REF!)+SUMIF(#REF!,'PM STICKER'!$D$7:$D$122,#REF!)+SUMIF(#REF!,'PM STICKER'!$D$7:$D$122,#REF!)</f>
        <v>#REF!</v>
      </c>
      <c r="M55" t="e">
        <f>SUMIF(#REF!,'PM STICKER'!$D$7:$D$122,#REF!)+SUMIF(#REF!,'PM STICKER'!$D$7:$D$122,#REF!)+SUMIF(#REF!,'PM STICKER'!$D$7:$D$122,#REF!)</f>
        <v>#REF!</v>
      </c>
      <c r="N55" t="e">
        <f>SUMIF(#REF!,'PM STICKER'!$D$7:$D$122,#REF!)+SUMIF(#REF!,'PM STICKER'!$D$7:$D$122,#REF!)+SUMIF(#REF!,'PM STICKER'!$D$7:$D$122,#REF!)</f>
        <v>#REF!</v>
      </c>
      <c r="O55" t="e">
        <f>SUMIF(#REF!,'PM STICKER'!$D$7:$D$122,#REF!)+SUMIF(#REF!,'PM STICKER'!$D$7:$D$122,#REF!)+SUMIF(#REF!,'PM STICKER'!$D$7:$D$122,#REF!)</f>
        <v>#REF!</v>
      </c>
      <c r="P55" t="e">
        <f>SUMIF(#REF!,'PM STICKER'!$D$7:$D$122,#REF!)+SUMIF(#REF!,'PM STICKER'!$D$7:$D$122,#REF!)</f>
        <v>#REF!</v>
      </c>
      <c r="Q55" t="e">
        <f>SUMIF(#REF!,'PM STICKER'!$D$7:$D$122,#REF!)+SUMIF(#REF!,'PM STICKER'!$D$7:$D$122,#REF!)+SUMIF(#REF!,'PM STICKER'!$D$7:$D$122,#REF!)</f>
        <v>#REF!</v>
      </c>
      <c r="R55" t="e">
        <f>SUMIF(#REF!,'PM STICKER'!$D$7:$D$122,#REF!)+SUMIF(#REF!,'PM STICKER'!$D$7:$D$122,#REF!)+SUMIF(#REF!,'PM STICKER'!$D$7:$D$122,#REF!)</f>
        <v>#REF!</v>
      </c>
      <c r="S55" t="e">
        <f>SUMIF(#REF!,'PM STICKER'!$D$7:$D$122,#REF!)+SUMIF(#REF!,'PM STICKER'!$D$7:$D$122,#REF!)+SUMIF(#REF!,'PM STICKER'!$D$7:$D$122,#REF!)</f>
        <v>#REF!</v>
      </c>
      <c r="T55" t="e">
        <f>SUMIF(#REF!,'PM STICKER'!$D$7:$D$122,#REF!)+SUMIF(#REF!,'PM STICKER'!$D$7:$D$122,#REF!)+SUMIF(#REF!,'PM STICKER'!$D$7:$D$122,#REF!)</f>
        <v>#REF!</v>
      </c>
      <c r="U55" t="e">
        <f>SUMIF(#REF!,'PM STICKER'!$D$7:$D$122,#REF!)+SUMIF(#REF!,'PM STICKER'!$D$7:$D$122,#REF!)+SUMIF(#REF!,'PM STICKER'!$D$7:$D$122,#REF!)</f>
        <v>#REF!</v>
      </c>
      <c r="V55" t="e">
        <f t="shared" si="1"/>
        <v>#REF!</v>
      </c>
      <c r="W55">
        <f>VLOOKUP(D55,'[2]Mobil PTTU 15'!$B$5:$K$119,10,0)</f>
        <v>0</v>
      </c>
    </row>
    <row r="56" spans="2:23" ht="15" customHeight="1">
      <c r="B56">
        <f t="shared" si="0"/>
        <v>50</v>
      </c>
      <c r="C56">
        <f>VLOOKUP(D56,'[2]Mobil PTTU 15'!$B$5:$F$119,5,0)</f>
        <v>0</v>
      </c>
      <c r="E56">
        <f>VLOOKUP(D56,'[2]Mobil PTTU 15'!$B$5:$C$119,2,0)</f>
        <v>0</v>
      </c>
      <c r="F56">
        <f>VLOOKUP(D56,'[2]Mobil PTTU 15'!$B$5:$D$119,3,0)</f>
        <v>0</v>
      </c>
      <c r="I56">
        <f>VLOOKUP(D56,'[2]Mobil PTTU 15'!$B$5:$I$119,8,0)</f>
        <v>0</v>
      </c>
      <c r="J56" t="e">
        <f>SUMIF(#REF!,'PM STICKER'!$D$7:$D$122,#REF!)+SUMIF(#REF!,'PM STICKER'!$D$7:$D$122,#REF!)+SUMIF(#REF!,'PM STICKER'!$D$7:$D$122,#REF!)</f>
        <v>#REF!</v>
      </c>
      <c r="K56" t="e">
        <f>SUMIF(#REF!,'PM STICKER'!$D$7:$D$122,#REF!)+SUMIF(#REF!,'PM STICKER'!$D$7:$D$122,#REF!)</f>
        <v>#REF!</v>
      </c>
      <c r="L56" t="e">
        <f>SUMIF(#REF!,'PM STICKER'!$D$7:$D$122,#REF!)+SUMIF(#REF!,'PM STICKER'!$D$7:$D$122,#REF!)+SUMIF(#REF!,'PM STICKER'!$D$7:$D$122,#REF!)</f>
        <v>#REF!</v>
      </c>
      <c r="M56" t="e">
        <f>SUMIF(#REF!,'PM STICKER'!$D$7:$D$122,#REF!)+SUMIF(#REF!,'PM STICKER'!$D$7:$D$122,#REF!)+SUMIF(#REF!,'PM STICKER'!$D$7:$D$122,#REF!)</f>
        <v>#REF!</v>
      </c>
      <c r="N56" t="e">
        <f>SUMIF(#REF!,'PM STICKER'!$D$7:$D$122,#REF!)+SUMIF(#REF!,'PM STICKER'!$D$7:$D$122,#REF!)+SUMIF(#REF!,'PM STICKER'!$D$7:$D$122,#REF!)</f>
        <v>#REF!</v>
      </c>
      <c r="O56" t="e">
        <f>SUMIF(#REF!,'PM STICKER'!$D$7:$D$122,#REF!)+SUMIF(#REF!,'PM STICKER'!$D$7:$D$122,#REF!)+SUMIF(#REF!,'PM STICKER'!$D$7:$D$122,#REF!)</f>
        <v>#REF!</v>
      </c>
      <c r="P56" t="e">
        <f>SUMIF(#REF!,'PM STICKER'!$D$7:$D$122,#REF!)+SUMIF(#REF!,'PM STICKER'!$D$7:$D$122,#REF!)</f>
        <v>#REF!</v>
      </c>
      <c r="Q56" t="e">
        <f>SUMIF(#REF!,'PM STICKER'!$D$7:$D$122,#REF!)+SUMIF(#REF!,'PM STICKER'!$D$7:$D$122,#REF!)+SUMIF(#REF!,'PM STICKER'!$D$7:$D$122,#REF!)</f>
        <v>#REF!</v>
      </c>
      <c r="R56" t="e">
        <f>SUMIF(#REF!,'PM STICKER'!$D$7:$D$122,#REF!)+SUMIF(#REF!,'PM STICKER'!$D$7:$D$122,#REF!)+SUMIF(#REF!,'PM STICKER'!$D$7:$D$122,#REF!)</f>
        <v>#REF!</v>
      </c>
      <c r="S56" t="e">
        <f>SUMIF(#REF!,'PM STICKER'!$D$7:$D$122,#REF!)+SUMIF(#REF!,'PM STICKER'!$D$7:$D$122,#REF!)+SUMIF(#REF!,'PM STICKER'!$D$7:$D$122,#REF!)</f>
        <v>#REF!</v>
      </c>
      <c r="T56" t="e">
        <f>SUMIF(#REF!,'PM STICKER'!$D$7:$D$122,#REF!)+SUMIF(#REF!,'PM STICKER'!$D$7:$D$122,#REF!)+SUMIF(#REF!,'PM STICKER'!$D$7:$D$122,#REF!)</f>
        <v>#REF!</v>
      </c>
      <c r="U56" t="e">
        <f>SUMIF(#REF!,'PM STICKER'!$D$7:$D$122,#REF!)+SUMIF(#REF!,'PM STICKER'!$D$7:$D$122,#REF!)+SUMIF(#REF!,'PM STICKER'!$D$7:$D$122,#REF!)</f>
        <v>#REF!</v>
      </c>
      <c r="V56" t="e">
        <f t="shared" si="1"/>
        <v>#REF!</v>
      </c>
      <c r="W56">
        <f>VLOOKUP(D56,'[2]Mobil PTTU 15'!$B$5:$K$119,10,0)</f>
        <v>0</v>
      </c>
    </row>
    <row r="57" spans="2:23" ht="15" customHeight="1">
      <c r="B57">
        <f t="shared" si="0"/>
        <v>51</v>
      </c>
      <c r="C57">
        <f>VLOOKUP(D57,'[2]Mobil PTTU 15'!$B$5:$F$119,5,0)</f>
        <v>0</v>
      </c>
      <c r="E57">
        <f>VLOOKUP(D57,'[2]Mobil PTTU 15'!$B$5:$C$119,2,0)</f>
        <v>0</v>
      </c>
      <c r="F57">
        <f>VLOOKUP(D57,'[2]Mobil PTTU 15'!$B$5:$D$119,3,0)</f>
        <v>0</v>
      </c>
      <c r="I57">
        <f>VLOOKUP(D57,'[2]Mobil PTTU 15'!$B$5:$I$119,8,0)</f>
        <v>0</v>
      </c>
      <c r="J57" t="e">
        <f>SUMIF(#REF!,'PM STICKER'!$D$7:$D$122,#REF!)+SUMIF(#REF!,'PM STICKER'!$D$7:$D$122,#REF!)+SUMIF(#REF!,'PM STICKER'!$D$7:$D$122,#REF!)</f>
        <v>#REF!</v>
      </c>
      <c r="K57" t="e">
        <f>SUMIF(#REF!,'PM STICKER'!$D$7:$D$122,#REF!)+SUMIF(#REF!,'PM STICKER'!$D$7:$D$122,#REF!)</f>
        <v>#REF!</v>
      </c>
      <c r="L57" t="e">
        <f>SUMIF(#REF!,'PM STICKER'!$D$7:$D$122,#REF!)+SUMIF(#REF!,'PM STICKER'!$D$7:$D$122,#REF!)+SUMIF(#REF!,'PM STICKER'!$D$7:$D$122,#REF!)</f>
        <v>#REF!</v>
      </c>
      <c r="M57" t="e">
        <f>SUMIF(#REF!,'PM STICKER'!$D$7:$D$122,#REF!)+SUMIF(#REF!,'PM STICKER'!$D$7:$D$122,#REF!)+SUMIF(#REF!,'PM STICKER'!$D$7:$D$122,#REF!)</f>
        <v>#REF!</v>
      </c>
      <c r="N57" t="e">
        <f>SUMIF(#REF!,'PM STICKER'!$D$7:$D$122,#REF!)+SUMIF(#REF!,'PM STICKER'!$D$7:$D$122,#REF!)+SUMIF(#REF!,'PM STICKER'!$D$7:$D$122,#REF!)</f>
        <v>#REF!</v>
      </c>
      <c r="O57" t="e">
        <f>SUMIF(#REF!,'PM STICKER'!$D$7:$D$122,#REF!)+SUMIF(#REF!,'PM STICKER'!$D$7:$D$122,#REF!)+SUMIF(#REF!,'PM STICKER'!$D$7:$D$122,#REF!)</f>
        <v>#REF!</v>
      </c>
      <c r="P57" t="e">
        <f>SUMIF(#REF!,'PM STICKER'!$D$7:$D$122,#REF!)+SUMIF(#REF!,'PM STICKER'!$D$7:$D$122,#REF!)</f>
        <v>#REF!</v>
      </c>
      <c r="Q57" t="e">
        <f>SUMIF(#REF!,'PM STICKER'!$D$7:$D$122,#REF!)+SUMIF(#REF!,'PM STICKER'!$D$7:$D$122,#REF!)+SUMIF(#REF!,'PM STICKER'!$D$7:$D$122,#REF!)</f>
        <v>#REF!</v>
      </c>
      <c r="R57" t="e">
        <f>SUMIF(#REF!,'PM STICKER'!$D$7:$D$122,#REF!)+SUMIF(#REF!,'PM STICKER'!$D$7:$D$122,#REF!)+SUMIF(#REF!,'PM STICKER'!$D$7:$D$122,#REF!)</f>
        <v>#REF!</v>
      </c>
      <c r="S57" t="e">
        <f>SUMIF(#REF!,'PM STICKER'!$D$7:$D$122,#REF!)+SUMIF(#REF!,'PM STICKER'!$D$7:$D$122,#REF!)+SUMIF(#REF!,'PM STICKER'!$D$7:$D$122,#REF!)</f>
        <v>#REF!</v>
      </c>
      <c r="T57" t="e">
        <f>SUMIF(#REF!,'PM STICKER'!$D$7:$D$122,#REF!)+SUMIF(#REF!,'PM STICKER'!$D$7:$D$122,#REF!)+SUMIF(#REF!,'PM STICKER'!$D$7:$D$122,#REF!)</f>
        <v>#REF!</v>
      </c>
      <c r="U57" t="e">
        <f>SUMIF(#REF!,'PM STICKER'!$D$7:$D$122,#REF!)+SUMIF(#REF!,'PM STICKER'!$D$7:$D$122,#REF!)+SUMIF(#REF!,'PM STICKER'!$D$7:$D$122,#REF!)</f>
        <v>#REF!</v>
      </c>
      <c r="V57" t="e">
        <f t="shared" si="1"/>
        <v>#REF!</v>
      </c>
      <c r="W57">
        <f>VLOOKUP(D57,'[2]Mobil PTTU 15'!$B$5:$K$119,10,0)</f>
        <v>0</v>
      </c>
    </row>
    <row r="58" spans="2:23" ht="15" customHeight="1">
      <c r="B58">
        <f t="shared" si="0"/>
        <v>52</v>
      </c>
      <c r="C58">
        <f>VLOOKUP(D58,'[2]Mobil PTTU 15'!$B$5:$F$119,5,0)</f>
        <v>0</v>
      </c>
      <c r="E58">
        <f>VLOOKUP(D58,'[2]Mobil PTTU 15'!$B$5:$C$119,2,0)</f>
        <v>0</v>
      </c>
      <c r="F58">
        <f>VLOOKUP(D58,'[2]Mobil PTTU 15'!$B$5:$D$119,3,0)</f>
        <v>0</v>
      </c>
      <c r="I58">
        <f>VLOOKUP(D58,'[2]Mobil PTTU 15'!$B$5:$I$119,8,0)</f>
        <v>0</v>
      </c>
      <c r="J58" t="e">
        <f>SUMIF(#REF!,'PM STICKER'!$D$7:$D$122,#REF!)+SUMIF(#REF!,'PM STICKER'!$D$7:$D$122,#REF!)+SUMIF(#REF!,'PM STICKER'!$D$7:$D$122,#REF!)</f>
        <v>#REF!</v>
      </c>
      <c r="K58" t="e">
        <f>SUMIF(#REF!,'PM STICKER'!$D$7:$D$122,#REF!)+SUMIF(#REF!,'PM STICKER'!$D$7:$D$122,#REF!)</f>
        <v>#REF!</v>
      </c>
      <c r="L58" t="e">
        <f>SUMIF(#REF!,'PM STICKER'!$D$7:$D$122,#REF!)+SUMIF(#REF!,'PM STICKER'!$D$7:$D$122,#REF!)+SUMIF(#REF!,'PM STICKER'!$D$7:$D$122,#REF!)</f>
        <v>#REF!</v>
      </c>
      <c r="M58" t="e">
        <f>SUMIF(#REF!,'PM STICKER'!$D$7:$D$122,#REF!)+SUMIF(#REF!,'PM STICKER'!$D$7:$D$122,#REF!)+SUMIF(#REF!,'PM STICKER'!$D$7:$D$122,#REF!)</f>
        <v>#REF!</v>
      </c>
      <c r="N58" t="e">
        <f>SUMIF(#REF!,'PM STICKER'!$D$7:$D$122,#REF!)+SUMIF(#REF!,'PM STICKER'!$D$7:$D$122,#REF!)+SUMIF(#REF!,'PM STICKER'!$D$7:$D$122,#REF!)</f>
        <v>#REF!</v>
      </c>
      <c r="O58" t="e">
        <f>SUMIF(#REF!,'PM STICKER'!$D$7:$D$122,#REF!)+SUMIF(#REF!,'PM STICKER'!$D$7:$D$122,#REF!)+SUMIF(#REF!,'PM STICKER'!$D$7:$D$122,#REF!)</f>
        <v>#REF!</v>
      </c>
      <c r="P58" t="e">
        <f>SUMIF(#REF!,'PM STICKER'!$D$7:$D$122,#REF!)+SUMIF(#REF!,'PM STICKER'!$D$7:$D$122,#REF!)</f>
        <v>#REF!</v>
      </c>
      <c r="Q58" t="e">
        <f>SUMIF(#REF!,'PM STICKER'!$D$7:$D$122,#REF!)+SUMIF(#REF!,'PM STICKER'!$D$7:$D$122,#REF!)+SUMIF(#REF!,'PM STICKER'!$D$7:$D$122,#REF!)</f>
        <v>#REF!</v>
      </c>
      <c r="R58" t="e">
        <f>SUMIF(#REF!,'PM STICKER'!$D$7:$D$122,#REF!)+SUMIF(#REF!,'PM STICKER'!$D$7:$D$122,#REF!)+SUMIF(#REF!,'PM STICKER'!$D$7:$D$122,#REF!)</f>
        <v>#REF!</v>
      </c>
      <c r="S58" t="e">
        <f>SUMIF(#REF!,'PM STICKER'!$D$7:$D$122,#REF!)+SUMIF(#REF!,'PM STICKER'!$D$7:$D$122,#REF!)+SUMIF(#REF!,'PM STICKER'!$D$7:$D$122,#REF!)</f>
        <v>#REF!</v>
      </c>
      <c r="T58" t="e">
        <f>SUMIF(#REF!,'PM STICKER'!$D$7:$D$122,#REF!)+SUMIF(#REF!,'PM STICKER'!$D$7:$D$122,#REF!)+SUMIF(#REF!,'PM STICKER'!$D$7:$D$122,#REF!)</f>
        <v>#REF!</v>
      </c>
      <c r="U58" t="e">
        <f>SUMIF(#REF!,'PM STICKER'!$D$7:$D$122,#REF!)+SUMIF(#REF!,'PM STICKER'!$D$7:$D$122,#REF!)+SUMIF(#REF!,'PM STICKER'!$D$7:$D$122,#REF!)</f>
        <v>#REF!</v>
      </c>
      <c r="V58" t="e">
        <f t="shared" si="1"/>
        <v>#REF!</v>
      </c>
      <c r="W58">
        <f>VLOOKUP(D58,'[2]Mobil PTTU 15'!$B$5:$K$119,10,0)</f>
        <v>0</v>
      </c>
    </row>
    <row r="59" spans="2:23" ht="15" customHeight="1">
      <c r="B59">
        <f t="shared" si="0"/>
        <v>53</v>
      </c>
      <c r="C59">
        <f>VLOOKUP(D59,'[2]Mobil PTTU 15'!$B$5:$F$119,5,0)</f>
        <v>0</v>
      </c>
      <c r="E59">
        <f>VLOOKUP(D59,'[2]Mobil PTTU 15'!$B$5:$C$119,2,0)</f>
        <v>0</v>
      </c>
      <c r="F59">
        <f>VLOOKUP(D59,'[2]Mobil PTTU 15'!$B$5:$D$119,3,0)</f>
        <v>0</v>
      </c>
      <c r="I59">
        <f>VLOOKUP(D59,'[2]Mobil PTTU 15'!$B$5:$I$119,8,0)</f>
        <v>0</v>
      </c>
      <c r="J59" t="e">
        <f>SUMIF(#REF!,'PM STICKER'!$D$7:$D$122,#REF!)+SUMIF(#REF!,'PM STICKER'!$D$7:$D$122,#REF!)+SUMIF(#REF!,'PM STICKER'!$D$7:$D$122,#REF!)</f>
        <v>#REF!</v>
      </c>
      <c r="K59" t="e">
        <f>SUMIF(#REF!,'PM STICKER'!$D$7:$D$122,#REF!)+SUMIF(#REF!,'PM STICKER'!$D$7:$D$122,#REF!)</f>
        <v>#REF!</v>
      </c>
      <c r="L59" t="e">
        <f>SUMIF(#REF!,'PM STICKER'!$D$7:$D$122,#REF!)+SUMIF(#REF!,'PM STICKER'!$D$7:$D$122,#REF!)+SUMIF(#REF!,'PM STICKER'!$D$7:$D$122,#REF!)</f>
        <v>#REF!</v>
      </c>
      <c r="M59" t="e">
        <f>SUMIF(#REF!,'PM STICKER'!$D$7:$D$122,#REF!)+SUMIF(#REF!,'PM STICKER'!$D$7:$D$122,#REF!)+SUMIF(#REF!,'PM STICKER'!$D$7:$D$122,#REF!)</f>
        <v>#REF!</v>
      </c>
      <c r="N59" t="e">
        <f>SUMIF(#REF!,'PM STICKER'!$D$7:$D$122,#REF!)+SUMIF(#REF!,'PM STICKER'!$D$7:$D$122,#REF!)+SUMIF(#REF!,'PM STICKER'!$D$7:$D$122,#REF!)</f>
        <v>#REF!</v>
      </c>
      <c r="O59" t="e">
        <f>SUMIF(#REF!,'PM STICKER'!$D$7:$D$122,#REF!)+SUMIF(#REF!,'PM STICKER'!$D$7:$D$122,#REF!)+SUMIF(#REF!,'PM STICKER'!$D$7:$D$122,#REF!)</f>
        <v>#REF!</v>
      </c>
      <c r="P59" t="e">
        <f>SUMIF(#REF!,'PM STICKER'!$D$7:$D$122,#REF!)+SUMIF(#REF!,'PM STICKER'!$D$7:$D$122,#REF!)</f>
        <v>#REF!</v>
      </c>
      <c r="Q59" t="e">
        <f>SUMIF(#REF!,'PM STICKER'!$D$7:$D$122,#REF!)+SUMIF(#REF!,'PM STICKER'!$D$7:$D$122,#REF!)+SUMIF(#REF!,'PM STICKER'!$D$7:$D$122,#REF!)</f>
        <v>#REF!</v>
      </c>
      <c r="R59" t="e">
        <f>SUMIF(#REF!,'PM STICKER'!$D$7:$D$122,#REF!)+SUMIF(#REF!,'PM STICKER'!$D$7:$D$122,#REF!)+SUMIF(#REF!,'PM STICKER'!$D$7:$D$122,#REF!)</f>
        <v>#REF!</v>
      </c>
      <c r="S59" t="e">
        <f>SUMIF(#REF!,'PM STICKER'!$D$7:$D$122,#REF!)+SUMIF(#REF!,'PM STICKER'!$D$7:$D$122,#REF!)+SUMIF(#REF!,'PM STICKER'!$D$7:$D$122,#REF!)</f>
        <v>#REF!</v>
      </c>
      <c r="T59" t="e">
        <f>SUMIF(#REF!,'PM STICKER'!$D$7:$D$122,#REF!)+SUMIF(#REF!,'PM STICKER'!$D$7:$D$122,#REF!)+SUMIF(#REF!,'PM STICKER'!$D$7:$D$122,#REF!)</f>
        <v>#REF!</v>
      </c>
      <c r="U59" t="e">
        <f>SUMIF(#REF!,'PM STICKER'!$D$7:$D$122,#REF!)+SUMIF(#REF!,'PM STICKER'!$D$7:$D$122,#REF!)+SUMIF(#REF!,'PM STICKER'!$D$7:$D$122,#REF!)</f>
        <v>#REF!</v>
      </c>
      <c r="V59" t="e">
        <f t="shared" si="1"/>
        <v>#REF!</v>
      </c>
      <c r="W59">
        <f>VLOOKUP(D59,'[2]Mobil PTTU 15'!$B$5:$K$119,10,0)</f>
        <v>0</v>
      </c>
    </row>
    <row r="60" spans="2:23" ht="15" customHeight="1">
      <c r="B60">
        <f t="shared" si="0"/>
        <v>54</v>
      </c>
      <c r="C60">
        <f>VLOOKUP(D60,'[2]Mobil PTTU 15'!$B$5:$F$119,5,0)</f>
        <v>0</v>
      </c>
      <c r="E60">
        <f>VLOOKUP(D60,'[2]Mobil PTTU 15'!$B$5:$C$119,2,0)</f>
        <v>0</v>
      </c>
      <c r="F60">
        <f>VLOOKUP(D60,'[2]Mobil PTTU 15'!$B$5:$D$119,3,0)</f>
        <v>0</v>
      </c>
      <c r="I60" t="s">
        <v>57</v>
      </c>
      <c r="J60" t="e">
        <f>SUMIF(#REF!,'PM STICKER'!$D$7:$D$122,#REF!)+SUMIF(#REF!,'PM STICKER'!$D$7:$D$122,#REF!)+SUMIF(#REF!,'PM STICKER'!$D$7:$D$122,#REF!)</f>
        <v>#REF!</v>
      </c>
      <c r="K60" t="e">
        <f>SUMIF(#REF!,'PM STICKER'!$D$7:$D$122,#REF!)+SUMIF(#REF!,'PM STICKER'!$D$7:$D$122,#REF!)</f>
        <v>#REF!</v>
      </c>
      <c r="L60" t="e">
        <f>SUMIF(#REF!,'PM STICKER'!$D$7:$D$122,#REF!)+SUMIF(#REF!,'PM STICKER'!$D$7:$D$122,#REF!)+SUMIF(#REF!,'PM STICKER'!$D$7:$D$122,#REF!)</f>
        <v>#REF!</v>
      </c>
      <c r="M60" t="e">
        <f>SUMIF(#REF!,'PM STICKER'!$D$7:$D$122,#REF!)+SUMIF(#REF!,'PM STICKER'!$D$7:$D$122,#REF!)+SUMIF(#REF!,'PM STICKER'!$D$7:$D$122,#REF!)</f>
        <v>#REF!</v>
      </c>
      <c r="N60" t="e">
        <f>SUMIF(#REF!,'PM STICKER'!$D$7:$D$122,#REF!)+SUMIF(#REF!,'PM STICKER'!$D$7:$D$122,#REF!)+SUMIF(#REF!,'PM STICKER'!$D$7:$D$122,#REF!)</f>
        <v>#REF!</v>
      </c>
      <c r="O60" t="e">
        <f>SUMIF(#REF!,'PM STICKER'!$D$7:$D$122,#REF!)+SUMIF(#REF!,'PM STICKER'!$D$7:$D$122,#REF!)+SUMIF(#REF!,'PM STICKER'!$D$7:$D$122,#REF!)</f>
        <v>#REF!</v>
      </c>
      <c r="P60" t="e">
        <f>SUMIF(#REF!,'PM STICKER'!$D$7:$D$122,#REF!)+SUMIF(#REF!,'PM STICKER'!$D$7:$D$122,#REF!)</f>
        <v>#REF!</v>
      </c>
      <c r="Q60" t="e">
        <f>SUMIF(#REF!,'PM STICKER'!$D$7:$D$122,#REF!)+SUMIF(#REF!,'PM STICKER'!$D$7:$D$122,#REF!)+SUMIF(#REF!,'PM STICKER'!$D$7:$D$122,#REF!)</f>
        <v>#REF!</v>
      </c>
      <c r="R60" t="e">
        <f>SUMIF(#REF!,'PM STICKER'!$D$7:$D$122,#REF!)+SUMIF(#REF!,'PM STICKER'!$D$7:$D$122,#REF!)+SUMIF(#REF!,'PM STICKER'!$D$7:$D$122,#REF!)</f>
        <v>#REF!</v>
      </c>
      <c r="S60" t="e">
        <f>SUMIF(#REF!,'PM STICKER'!$D$7:$D$122,#REF!)+SUMIF(#REF!,'PM STICKER'!$D$7:$D$122,#REF!)+SUMIF(#REF!,'PM STICKER'!$D$7:$D$122,#REF!)</f>
        <v>#REF!</v>
      </c>
      <c r="T60" t="e">
        <f>SUMIF(#REF!,'PM STICKER'!$D$7:$D$122,#REF!)+SUMIF(#REF!,'PM STICKER'!$D$7:$D$122,#REF!)+SUMIF(#REF!,'PM STICKER'!$D$7:$D$122,#REF!)</f>
        <v>#REF!</v>
      </c>
      <c r="U60" t="e">
        <f>SUMIF(#REF!,'PM STICKER'!$D$7:$D$122,#REF!)+SUMIF(#REF!,'PM STICKER'!$D$7:$D$122,#REF!)+SUMIF(#REF!,'PM STICKER'!$D$7:$D$122,#REF!)</f>
        <v>#REF!</v>
      </c>
      <c r="V60" t="e">
        <f t="shared" si="1"/>
        <v>#REF!</v>
      </c>
      <c r="W60">
        <f>VLOOKUP(D60,'[2]Mobil PTTU 15'!$B$5:$K$119,10,0)</f>
        <v>0</v>
      </c>
    </row>
    <row r="61" spans="2:23" ht="15" customHeight="1">
      <c r="B61">
        <f t="shared" si="0"/>
        <v>55</v>
      </c>
      <c r="C61">
        <f>VLOOKUP(D61,'[2]Mobil PTTU 15'!$B$5:$F$119,5,0)</f>
        <v>0</v>
      </c>
      <c r="E61">
        <f>VLOOKUP(D61,'[2]Mobil PTTU 15'!$B$5:$C$119,2,0)</f>
        <v>0</v>
      </c>
      <c r="F61">
        <f>VLOOKUP(D61,'[2]Mobil PTTU 15'!$B$5:$D$119,3,0)</f>
        <v>0</v>
      </c>
      <c r="I61" t="s">
        <v>51</v>
      </c>
      <c r="J61" t="e">
        <f>SUMIF(#REF!,'PM STICKER'!$D$7:$D$122,#REF!)+SUMIF(#REF!,'PM STICKER'!$D$7:$D$122,#REF!)+SUMIF(#REF!,'PM STICKER'!$D$7:$D$122,#REF!)</f>
        <v>#REF!</v>
      </c>
      <c r="K61" t="e">
        <f>SUMIF(#REF!,'PM STICKER'!$D$7:$D$122,#REF!)+SUMIF(#REF!,'PM STICKER'!$D$7:$D$122,#REF!)</f>
        <v>#REF!</v>
      </c>
      <c r="L61" t="e">
        <f>SUMIF(#REF!,'PM STICKER'!$D$7:$D$122,#REF!)+SUMIF(#REF!,'PM STICKER'!$D$7:$D$122,#REF!)+SUMIF(#REF!,'PM STICKER'!$D$7:$D$122,#REF!)</f>
        <v>#REF!</v>
      </c>
      <c r="M61" t="e">
        <f>SUMIF(#REF!,'PM STICKER'!$D$7:$D$122,#REF!)+SUMIF(#REF!,'PM STICKER'!$D$7:$D$122,#REF!)+SUMIF(#REF!,'PM STICKER'!$D$7:$D$122,#REF!)</f>
        <v>#REF!</v>
      </c>
      <c r="N61" t="e">
        <f>SUMIF(#REF!,'PM STICKER'!$D$7:$D$122,#REF!)+SUMIF(#REF!,'PM STICKER'!$D$7:$D$122,#REF!)+SUMIF(#REF!,'PM STICKER'!$D$7:$D$122,#REF!)</f>
        <v>#REF!</v>
      </c>
      <c r="O61" t="e">
        <f>SUMIF(#REF!,'PM STICKER'!$D$7:$D$122,#REF!)+SUMIF(#REF!,'PM STICKER'!$D$7:$D$122,#REF!)+SUMIF(#REF!,'PM STICKER'!$D$7:$D$122,#REF!)</f>
        <v>#REF!</v>
      </c>
      <c r="P61" t="e">
        <f>SUMIF(#REF!,'PM STICKER'!$D$7:$D$122,#REF!)+SUMIF(#REF!,'PM STICKER'!$D$7:$D$122,#REF!)</f>
        <v>#REF!</v>
      </c>
      <c r="Q61" t="e">
        <f>SUMIF(#REF!,'PM STICKER'!$D$7:$D$122,#REF!)+SUMIF(#REF!,'PM STICKER'!$D$7:$D$122,#REF!)+SUMIF(#REF!,'PM STICKER'!$D$7:$D$122,#REF!)</f>
        <v>#REF!</v>
      </c>
      <c r="R61" t="e">
        <f>SUMIF(#REF!,'PM STICKER'!$D$7:$D$122,#REF!)+SUMIF(#REF!,'PM STICKER'!$D$7:$D$122,#REF!)+SUMIF(#REF!,'PM STICKER'!$D$7:$D$122,#REF!)</f>
        <v>#REF!</v>
      </c>
      <c r="S61" t="e">
        <f>SUMIF(#REF!,'PM STICKER'!$D$7:$D$122,#REF!)+SUMIF(#REF!,'PM STICKER'!$D$7:$D$122,#REF!)+SUMIF(#REF!,'PM STICKER'!$D$7:$D$122,#REF!)</f>
        <v>#REF!</v>
      </c>
      <c r="T61" t="e">
        <f>SUMIF(#REF!,'PM STICKER'!$D$7:$D$122,#REF!)+SUMIF(#REF!,'PM STICKER'!$D$7:$D$122,#REF!)+SUMIF(#REF!,'PM STICKER'!$D$7:$D$122,#REF!)</f>
        <v>#REF!</v>
      </c>
      <c r="U61" t="e">
        <f>SUMIF(#REF!,'PM STICKER'!$D$7:$D$122,#REF!)+SUMIF(#REF!,'PM STICKER'!$D$7:$D$122,#REF!)+SUMIF(#REF!,'PM STICKER'!$D$7:$D$122,#REF!)</f>
        <v>#REF!</v>
      </c>
      <c r="V61" t="e">
        <f t="shared" si="1"/>
        <v>#REF!</v>
      </c>
      <c r="W61">
        <f>VLOOKUP(D61,'[2]Mobil PTTU 15'!$B$5:$K$119,10,0)</f>
        <v>0</v>
      </c>
    </row>
    <row r="62" spans="2:23" ht="15" customHeight="1">
      <c r="B62">
        <f t="shared" si="0"/>
        <v>56</v>
      </c>
      <c r="C62">
        <f>VLOOKUP(D62,'[2]Mobil PTTU 15'!$B$5:$F$119,5,0)</f>
        <v>0</v>
      </c>
      <c r="E62">
        <f>VLOOKUP(D62,'[2]Mobil PTTU 15'!$B$5:$C$119,2,0)</f>
        <v>0</v>
      </c>
      <c r="F62">
        <f>VLOOKUP(D62,'[2]Mobil PTTU 15'!$B$5:$D$119,3,0)</f>
        <v>0</v>
      </c>
      <c r="I62">
        <f>VLOOKUP(D62,'[2]Mobil PTTU 15'!$B$5:$I$119,8,0)</f>
        <v>0</v>
      </c>
      <c r="J62" t="e">
        <f>SUMIF(#REF!,'PM STICKER'!$D$7:$D$122,#REF!)+SUMIF(#REF!,'PM STICKER'!$D$7:$D$122,#REF!)+SUMIF(#REF!,'PM STICKER'!$D$7:$D$122,#REF!)</f>
        <v>#REF!</v>
      </c>
      <c r="K62" t="e">
        <f>SUMIF(#REF!,'PM STICKER'!$D$7:$D$122,#REF!)+SUMIF(#REF!,'PM STICKER'!$D$7:$D$122,#REF!)</f>
        <v>#REF!</v>
      </c>
      <c r="L62" t="e">
        <f>SUMIF(#REF!,'PM STICKER'!$D$7:$D$122,#REF!)+SUMIF(#REF!,'PM STICKER'!$D$7:$D$122,#REF!)+SUMIF(#REF!,'PM STICKER'!$D$7:$D$122,#REF!)</f>
        <v>#REF!</v>
      </c>
      <c r="M62" t="e">
        <f>SUMIF(#REF!,'PM STICKER'!$D$7:$D$122,#REF!)+SUMIF(#REF!,'PM STICKER'!$D$7:$D$122,#REF!)+SUMIF(#REF!,'PM STICKER'!$D$7:$D$122,#REF!)</f>
        <v>#REF!</v>
      </c>
      <c r="N62" t="e">
        <f>SUMIF(#REF!,'PM STICKER'!$D$7:$D$122,#REF!)+SUMIF(#REF!,'PM STICKER'!$D$7:$D$122,#REF!)+SUMIF(#REF!,'PM STICKER'!$D$7:$D$122,#REF!)</f>
        <v>#REF!</v>
      </c>
      <c r="O62" t="e">
        <f>SUMIF(#REF!,'PM STICKER'!$D$7:$D$122,#REF!)+SUMIF(#REF!,'PM STICKER'!$D$7:$D$122,#REF!)+SUMIF(#REF!,'PM STICKER'!$D$7:$D$122,#REF!)</f>
        <v>#REF!</v>
      </c>
      <c r="P62" t="e">
        <f>SUMIF(#REF!,'PM STICKER'!$D$7:$D$122,#REF!)+SUMIF(#REF!,'PM STICKER'!$D$7:$D$122,#REF!)</f>
        <v>#REF!</v>
      </c>
      <c r="Q62" t="e">
        <f>SUMIF(#REF!,'PM STICKER'!$D$7:$D$122,#REF!)+SUMIF(#REF!,'PM STICKER'!$D$7:$D$122,#REF!)+SUMIF(#REF!,'PM STICKER'!$D$7:$D$122,#REF!)</f>
        <v>#REF!</v>
      </c>
      <c r="R62" t="e">
        <f>SUMIF(#REF!,'PM STICKER'!$D$7:$D$122,#REF!)+SUMIF(#REF!,'PM STICKER'!$D$7:$D$122,#REF!)+SUMIF(#REF!,'PM STICKER'!$D$7:$D$122,#REF!)</f>
        <v>#REF!</v>
      </c>
      <c r="S62" t="e">
        <f>SUMIF(#REF!,'PM STICKER'!$D$7:$D$122,#REF!)+SUMIF(#REF!,'PM STICKER'!$D$7:$D$122,#REF!)+SUMIF(#REF!,'PM STICKER'!$D$7:$D$122,#REF!)</f>
        <v>#REF!</v>
      </c>
      <c r="T62" t="e">
        <f>SUMIF(#REF!,'PM STICKER'!$D$7:$D$122,#REF!)+SUMIF(#REF!,'PM STICKER'!$D$7:$D$122,#REF!)+SUMIF(#REF!,'PM STICKER'!$D$7:$D$122,#REF!)</f>
        <v>#REF!</v>
      </c>
      <c r="U62" t="e">
        <f>SUMIF(#REF!,'PM STICKER'!$D$7:$D$122,#REF!)+SUMIF(#REF!,'PM STICKER'!$D$7:$D$122,#REF!)+SUMIF(#REF!,'PM STICKER'!$D$7:$D$122,#REF!)</f>
        <v>#REF!</v>
      </c>
      <c r="V62" t="e">
        <f t="shared" si="1"/>
        <v>#REF!</v>
      </c>
      <c r="W62">
        <f>VLOOKUP(D62,'[2]Mobil PTTU 15'!$B$5:$K$119,10,0)</f>
        <v>0</v>
      </c>
    </row>
    <row r="63" spans="2:23" ht="15" customHeight="1">
      <c r="B63">
        <f t="shared" si="0"/>
        <v>57</v>
      </c>
      <c r="C63">
        <f>VLOOKUP(D63,'[2]Mobil PTTU 15'!$B$5:$F$119,5,0)</f>
        <v>0</v>
      </c>
      <c r="E63">
        <f>VLOOKUP(D63,'[2]Mobil PTTU 15'!$B$5:$C$119,2,0)</f>
        <v>0</v>
      </c>
      <c r="F63">
        <f>VLOOKUP(D63,'[2]Mobil PTTU 15'!$B$5:$D$119,3,0)</f>
        <v>0</v>
      </c>
      <c r="I63">
        <f>VLOOKUP(D63,'[2]Mobil PTTU 15'!$B$5:$I$119,8,0)</f>
        <v>0</v>
      </c>
      <c r="J63" t="e">
        <f>SUMIF(#REF!,'PM STICKER'!$D$7:$D$122,#REF!)+SUMIF(#REF!,'PM STICKER'!$D$7:$D$122,#REF!)+SUMIF(#REF!,'PM STICKER'!$D$7:$D$122,#REF!)</f>
        <v>#REF!</v>
      </c>
      <c r="K63" t="e">
        <f>SUMIF(#REF!,'PM STICKER'!$D$7:$D$122,#REF!)+SUMIF(#REF!,'PM STICKER'!$D$7:$D$122,#REF!)</f>
        <v>#REF!</v>
      </c>
      <c r="L63" t="e">
        <f>SUMIF(#REF!,'PM STICKER'!$D$7:$D$122,#REF!)+SUMIF(#REF!,'PM STICKER'!$D$7:$D$122,#REF!)+SUMIF(#REF!,'PM STICKER'!$D$7:$D$122,#REF!)</f>
        <v>#REF!</v>
      </c>
      <c r="M63" t="e">
        <f>SUMIF(#REF!,'PM STICKER'!$D$7:$D$122,#REF!)+SUMIF(#REF!,'PM STICKER'!$D$7:$D$122,#REF!)+SUMIF(#REF!,'PM STICKER'!$D$7:$D$122,#REF!)</f>
        <v>#REF!</v>
      </c>
      <c r="N63" t="e">
        <f>SUMIF(#REF!,'PM STICKER'!$D$7:$D$122,#REF!)+SUMIF(#REF!,'PM STICKER'!$D$7:$D$122,#REF!)+SUMIF(#REF!,'PM STICKER'!$D$7:$D$122,#REF!)</f>
        <v>#REF!</v>
      </c>
      <c r="O63" t="e">
        <f>SUMIF(#REF!,'PM STICKER'!$D$7:$D$122,#REF!)+SUMIF(#REF!,'PM STICKER'!$D$7:$D$122,#REF!)+SUMIF(#REF!,'PM STICKER'!$D$7:$D$122,#REF!)</f>
        <v>#REF!</v>
      </c>
      <c r="P63" t="e">
        <f>SUMIF(#REF!,'PM STICKER'!$D$7:$D$122,#REF!)+SUMIF(#REF!,'PM STICKER'!$D$7:$D$122,#REF!)</f>
        <v>#REF!</v>
      </c>
      <c r="Q63" t="e">
        <f>SUMIF(#REF!,'PM STICKER'!$D$7:$D$122,#REF!)+SUMIF(#REF!,'PM STICKER'!$D$7:$D$122,#REF!)+SUMIF(#REF!,'PM STICKER'!$D$7:$D$122,#REF!)</f>
        <v>#REF!</v>
      </c>
      <c r="R63" t="e">
        <f>SUMIF(#REF!,'PM STICKER'!$D$7:$D$122,#REF!)+SUMIF(#REF!,'PM STICKER'!$D$7:$D$122,#REF!)+SUMIF(#REF!,'PM STICKER'!$D$7:$D$122,#REF!)</f>
        <v>#REF!</v>
      </c>
      <c r="S63" t="e">
        <f>SUMIF(#REF!,'PM STICKER'!$D$7:$D$122,#REF!)+SUMIF(#REF!,'PM STICKER'!$D$7:$D$122,#REF!)+SUMIF(#REF!,'PM STICKER'!$D$7:$D$122,#REF!)</f>
        <v>#REF!</v>
      </c>
      <c r="T63" t="e">
        <f>SUMIF(#REF!,'PM STICKER'!$D$7:$D$122,#REF!)+SUMIF(#REF!,'PM STICKER'!$D$7:$D$122,#REF!)+SUMIF(#REF!,'PM STICKER'!$D$7:$D$122,#REF!)</f>
        <v>#REF!</v>
      </c>
      <c r="U63" t="e">
        <f>SUMIF(#REF!,'PM STICKER'!$D$7:$D$122,#REF!)+SUMIF(#REF!,'PM STICKER'!$D$7:$D$122,#REF!)+SUMIF(#REF!,'PM STICKER'!$D$7:$D$122,#REF!)</f>
        <v>#REF!</v>
      </c>
      <c r="V63" t="e">
        <f t="shared" si="1"/>
        <v>#REF!</v>
      </c>
      <c r="W63">
        <f>VLOOKUP(D63,'[2]Mobil PTTU 15'!$B$5:$K$119,10,0)</f>
        <v>0</v>
      </c>
    </row>
    <row r="64" spans="2:23" ht="15" customHeight="1">
      <c r="B64">
        <f t="shared" si="0"/>
        <v>58</v>
      </c>
      <c r="C64">
        <f>VLOOKUP(D64,'[2]Mobil PTTU 15'!$B$5:$F$119,5,0)</f>
        <v>0</v>
      </c>
      <c r="E64">
        <f>VLOOKUP(D64,'[2]Mobil PTTU 15'!$B$5:$C$119,2,0)</f>
        <v>0</v>
      </c>
      <c r="F64">
        <f>VLOOKUP(D64,'[2]Mobil PTTU 15'!$B$5:$D$119,3,0)</f>
        <v>0</v>
      </c>
      <c r="I64" t="s">
        <v>51</v>
      </c>
      <c r="J64" t="e">
        <f>SUMIF(#REF!,'PM STICKER'!$D$7:$D$122,#REF!)+SUMIF(#REF!,'PM STICKER'!$D$7:$D$122,#REF!)+SUMIF(#REF!,'PM STICKER'!$D$7:$D$122,#REF!)</f>
        <v>#REF!</v>
      </c>
      <c r="K64" t="e">
        <f>SUMIF(#REF!,'PM STICKER'!$D$7:$D$122,#REF!)+SUMIF(#REF!,'PM STICKER'!$D$7:$D$122,#REF!)</f>
        <v>#REF!</v>
      </c>
      <c r="L64" t="e">
        <f>SUMIF(#REF!,'PM STICKER'!$D$7:$D$122,#REF!)+SUMIF(#REF!,'PM STICKER'!$D$7:$D$122,#REF!)+SUMIF(#REF!,'PM STICKER'!$D$7:$D$122,#REF!)</f>
        <v>#REF!</v>
      </c>
      <c r="M64" t="e">
        <f>SUMIF(#REF!,'PM STICKER'!$D$7:$D$122,#REF!)+SUMIF(#REF!,'PM STICKER'!$D$7:$D$122,#REF!)+SUMIF(#REF!,'PM STICKER'!$D$7:$D$122,#REF!)</f>
        <v>#REF!</v>
      </c>
      <c r="N64" t="e">
        <f>SUMIF(#REF!,'PM STICKER'!$D$7:$D$122,#REF!)+SUMIF(#REF!,'PM STICKER'!$D$7:$D$122,#REF!)+SUMIF(#REF!,'PM STICKER'!$D$7:$D$122,#REF!)</f>
        <v>#REF!</v>
      </c>
      <c r="O64" t="e">
        <f>SUMIF(#REF!,'PM STICKER'!$D$7:$D$122,#REF!)+SUMIF(#REF!,'PM STICKER'!$D$7:$D$122,#REF!)+SUMIF(#REF!,'PM STICKER'!$D$7:$D$122,#REF!)</f>
        <v>#REF!</v>
      </c>
      <c r="P64" t="e">
        <f>SUMIF(#REF!,'PM STICKER'!$D$7:$D$122,#REF!)+SUMIF(#REF!,'PM STICKER'!$D$7:$D$122,#REF!)</f>
        <v>#REF!</v>
      </c>
      <c r="Q64" t="e">
        <f>SUMIF(#REF!,'PM STICKER'!$D$7:$D$122,#REF!)+SUMIF(#REF!,'PM STICKER'!$D$7:$D$122,#REF!)+SUMIF(#REF!,'PM STICKER'!$D$7:$D$122,#REF!)</f>
        <v>#REF!</v>
      </c>
      <c r="R64" t="e">
        <f>SUMIF(#REF!,'PM STICKER'!$D$7:$D$122,#REF!)+SUMIF(#REF!,'PM STICKER'!$D$7:$D$122,#REF!)+SUMIF(#REF!,'PM STICKER'!$D$7:$D$122,#REF!)</f>
        <v>#REF!</v>
      </c>
      <c r="S64" t="e">
        <f>SUMIF(#REF!,'PM STICKER'!$D$7:$D$122,#REF!)+SUMIF(#REF!,'PM STICKER'!$D$7:$D$122,#REF!)+SUMIF(#REF!,'PM STICKER'!$D$7:$D$122,#REF!)</f>
        <v>#REF!</v>
      </c>
      <c r="T64" t="e">
        <f>SUMIF(#REF!,'PM STICKER'!$D$7:$D$122,#REF!)+SUMIF(#REF!,'PM STICKER'!$D$7:$D$122,#REF!)+SUMIF(#REF!,'PM STICKER'!$D$7:$D$122,#REF!)</f>
        <v>#REF!</v>
      </c>
      <c r="U64" t="e">
        <f>SUMIF(#REF!,'PM STICKER'!$D$7:$D$122,#REF!)+SUMIF(#REF!,'PM STICKER'!$D$7:$D$122,#REF!)+SUMIF(#REF!,'PM STICKER'!$D$7:$D$122,#REF!)</f>
        <v>#REF!</v>
      </c>
      <c r="V64" t="e">
        <f t="shared" si="1"/>
        <v>#REF!</v>
      </c>
      <c r="W64">
        <f>VLOOKUP(D64,'[2]Mobil PTTU 15'!$B$5:$K$119,10,0)</f>
        <v>0</v>
      </c>
    </row>
    <row r="65" spans="2:23" ht="15" customHeight="1">
      <c r="B65">
        <f t="shared" si="0"/>
        <v>59</v>
      </c>
      <c r="C65">
        <f>VLOOKUP(D65,'[2]Mobil PTTU 15'!$B$5:$F$119,5,0)</f>
        <v>0</v>
      </c>
      <c r="E65">
        <f>VLOOKUP(D65,'[2]Mobil PTTU 15'!$B$5:$C$119,2,0)</f>
        <v>0</v>
      </c>
      <c r="F65">
        <f>VLOOKUP(D65,'[2]Mobil PTTU 15'!$B$5:$D$119,3,0)</f>
        <v>0</v>
      </c>
      <c r="I65">
        <f>VLOOKUP(D65,'[2]Mobil PTTU 15'!$B$5:$I$119,8,0)</f>
        <v>0</v>
      </c>
      <c r="J65" t="e">
        <f>SUMIF(#REF!,'PM STICKER'!$D$7:$D$122,#REF!)+SUMIF(#REF!,'PM STICKER'!$D$7:$D$122,#REF!)+SUMIF(#REF!,'PM STICKER'!$D$7:$D$122,#REF!)</f>
        <v>#REF!</v>
      </c>
      <c r="K65" t="e">
        <f>SUMIF(#REF!,'PM STICKER'!$D$7:$D$122,#REF!)+SUMIF(#REF!,'PM STICKER'!$D$7:$D$122,#REF!)</f>
        <v>#REF!</v>
      </c>
      <c r="L65" t="e">
        <f>SUMIF(#REF!,'PM STICKER'!$D$7:$D$122,#REF!)+SUMIF(#REF!,'PM STICKER'!$D$7:$D$122,#REF!)+SUMIF(#REF!,'PM STICKER'!$D$7:$D$122,#REF!)</f>
        <v>#REF!</v>
      </c>
      <c r="M65" t="e">
        <f>SUMIF(#REF!,'PM STICKER'!$D$7:$D$122,#REF!)+SUMIF(#REF!,'PM STICKER'!$D$7:$D$122,#REF!)+SUMIF(#REF!,'PM STICKER'!$D$7:$D$122,#REF!)</f>
        <v>#REF!</v>
      </c>
      <c r="N65" t="e">
        <f>SUMIF(#REF!,'PM STICKER'!$D$7:$D$122,#REF!)+SUMIF(#REF!,'PM STICKER'!$D$7:$D$122,#REF!)+SUMIF(#REF!,'PM STICKER'!$D$7:$D$122,#REF!)</f>
        <v>#REF!</v>
      </c>
      <c r="O65" t="e">
        <f>SUMIF(#REF!,'PM STICKER'!$D$7:$D$122,#REF!)+SUMIF(#REF!,'PM STICKER'!$D$7:$D$122,#REF!)+SUMIF(#REF!,'PM STICKER'!$D$7:$D$122,#REF!)</f>
        <v>#REF!</v>
      </c>
      <c r="P65" t="e">
        <f>SUMIF(#REF!,'PM STICKER'!$D$7:$D$122,#REF!)+SUMIF(#REF!,'PM STICKER'!$D$7:$D$122,#REF!)</f>
        <v>#REF!</v>
      </c>
      <c r="Q65" t="e">
        <f>SUMIF(#REF!,'PM STICKER'!$D$7:$D$122,#REF!)+SUMIF(#REF!,'PM STICKER'!$D$7:$D$122,#REF!)+SUMIF(#REF!,'PM STICKER'!$D$7:$D$122,#REF!)</f>
        <v>#REF!</v>
      </c>
      <c r="R65" t="e">
        <f>SUMIF(#REF!,'PM STICKER'!$D$7:$D$122,#REF!)+SUMIF(#REF!,'PM STICKER'!$D$7:$D$122,#REF!)+SUMIF(#REF!,'PM STICKER'!$D$7:$D$122,#REF!)</f>
        <v>#REF!</v>
      </c>
      <c r="S65" t="e">
        <f>SUMIF(#REF!,'PM STICKER'!$D$7:$D$122,#REF!)+SUMIF(#REF!,'PM STICKER'!$D$7:$D$122,#REF!)+SUMIF(#REF!,'PM STICKER'!$D$7:$D$122,#REF!)</f>
        <v>#REF!</v>
      </c>
      <c r="T65" t="e">
        <f>SUMIF(#REF!,'PM STICKER'!$D$7:$D$122,#REF!)+SUMIF(#REF!,'PM STICKER'!$D$7:$D$122,#REF!)+SUMIF(#REF!,'PM STICKER'!$D$7:$D$122,#REF!)</f>
        <v>#REF!</v>
      </c>
      <c r="U65" t="e">
        <f>SUMIF(#REF!,'PM STICKER'!$D$7:$D$122,#REF!)+SUMIF(#REF!,'PM STICKER'!$D$7:$D$122,#REF!)+SUMIF(#REF!,'PM STICKER'!$D$7:$D$122,#REF!)</f>
        <v>#REF!</v>
      </c>
      <c r="V65" t="e">
        <f t="shared" si="1"/>
        <v>#REF!</v>
      </c>
      <c r="W65">
        <f>VLOOKUP(D65,'[2]Mobil PTTU 15'!$B$5:$K$119,10,0)</f>
        <v>0</v>
      </c>
    </row>
    <row r="66" spans="2:23" ht="15" customHeight="1">
      <c r="B66">
        <f t="shared" si="0"/>
        <v>60</v>
      </c>
      <c r="C66">
        <f>VLOOKUP(D66,'[2]Mobil PTTU 15'!$B$5:$F$119,5,0)</f>
        <v>0</v>
      </c>
      <c r="E66">
        <f>VLOOKUP(D66,'[2]Mobil PTTU 15'!$B$5:$C$119,2,0)</f>
        <v>0</v>
      </c>
      <c r="F66">
        <f>VLOOKUP(D66,'[2]Mobil PTTU 15'!$B$5:$D$119,3,0)</f>
        <v>0</v>
      </c>
      <c r="I66">
        <f>VLOOKUP(D66,'[2]Mobil PTTU 15'!$B$5:$I$119,8,0)</f>
        <v>0</v>
      </c>
      <c r="J66" t="e">
        <f>SUMIF(#REF!,'PM STICKER'!$D$7:$D$122,#REF!)+SUMIF(#REF!,'PM STICKER'!$D$7:$D$122,#REF!)+SUMIF(#REF!,'PM STICKER'!$D$7:$D$122,#REF!)</f>
        <v>#REF!</v>
      </c>
      <c r="K66" t="e">
        <f>SUMIF(#REF!,'PM STICKER'!$D$7:$D$122,#REF!)+SUMIF(#REF!,'PM STICKER'!$D$7:$D$122,#REF!)</f>
        <v>#REF!</v>
      </c>
      <c r="L66" t="e">
        <f>SUMIF(#REF!,'PM STICKER'!$D$7:$D$122,#REF!)+SUMIF(#REF!,'PM STICKER'!$D$7:$D$122,#REF!)+SUMIF(#REF!,'PM STICKER'!$D$7:$D$122,#REF!)</f>
        <v>#REF!</v>
      </c>
      <c r="M66" t="e">
        <f>SUMIF(#REF!,'PM STICKER'!$D$7:$D$122,#REF!)+SUMIF(#REF!,'PM STICKER'!$D$7:$D$122,#REF!)+SUMIF(#REF!,'PM STICKER'!$D$7:$D$122,#REF!)</f>
        <v>#REF!</v>
      </c>
      <c r="N66" t="e">
        <f>SUMIF(#REF!,'PM STICKER'!$D$7:$D$122,#REF!)+SUMIF(#REF!,'PM STICKER'!$D$7:$D$122,#REF!)+SUMIF(#REF!,'PM STICKER'!$D$7:$D$122,#REF!)</f>
        <v>#REF!</v>
      </c>
      <c r="O66" t="e">
        <f>SUMIF(#REF!,'PM STICKER'!$D$7:$D$122,#REF!)+SUMIF(#REF!,'PM STICKER'!$D$7:$D$122,#REF!)+SUMIF(#REF!,'PM STICKER'!$D$7:$D$122,#REF!)</f>
        <v>#REF!</v>
      </c>
      <c r="P66" t="e">
        <f>SUMIF(#REF!,'PM STICKER'!$D$7:$D$122,#REF!)+SUMIF(#REF!,'PM STICKER'!$D$7:$D$122,#REF!)</f>
        <v>#REF!</v>
      </c>
      <c r="Q66" t="e">
        <f>SUMIF(#REF!,'PM STICKER'!$D$7:$D$122,#REF!)+SUMIF(#REF!,'PM STICKER'!$D$7:$D$122,#REF!)+SUMIF(#REF!,'PM STICKER'!$D$7:$D$122,#REF!)</f>
        <v>#REF!</v>
      </c>
      <c r="R66" t="e">
        <f>SUMIF(#REF!,'PM STICKER'!$D$7:$D$122,#REF!)+SUMIF(#REF!,'PM STICKER'!$D$7:$D$122,#REF!)+SUMIF(#REF!,'PM STICKER'!$D$7:$D$122,#REF!)</f>
        <v>#REF!</v>
      </c>
      <c r="S66" t="e">
        <f>SUMIF(#REF!,'PM STICKER'!$D$7:$D$122,#REF!)+SUMIF(#REF!,'PM STICKER'!$D$7:$D$122,#REF!)+SUMIF(#REF!,'PM STICKER'!$D$7:$D$122,#REF!)</f>
        <v>#REF!</v>
      </c>
      <c r="T66" t="e">
        <f>SUMIF(#REF!,'PM STICKER'!$D$7:$D$122,#REF!)+SUMIF(#REF!,'PM STICKER'!$D$7:$D$122,#REF!)+SUMIF(#REF!,'PM STICKER'!$D$7:$D$122,#REF!)</f>
        <v>#REF!</v>
      </c>
      <c r="U66" t="e">
        <f>SUMIF(#REF!,'PM STICKER'!$D$7:$D$122,#REF!)+SUMIF(#REF!,'PM STICKER'!$D$7:$D$122,#REF!)+SUMIF(#REF!,'PM STICKER'!$D$7:$D$122,#REF!)</f>
        <v>#REF!</v>
      </c>
      <c r="V66" t="e">
        <f t="shared" si="1"/>
        <v>#REF!</v>
      </c>
      <c r="W66">
        <f>VLOOKUP(D66,'[2]Mobil PTTU 15'!$B$5:$K$119,10,0)</f>
        <v>0</v>
      </c>
    </row>
    <row r="67" spans="2:23" ht="15" customHeight="1">
      <c r="B67">
        <f t="shared" si="0"/>
        <v>61</v>
      </c>
      <c r="C67">
        <f>VLOOKUP(D67,'[2]Mobil PTTU 15'!$B$5:$F$119,5,0)</f>
        <v>0</v>
      </c>
      <c r="E67">
        <f>VLOOKUP(D67,'[2]Mobil PTTU 15'!$B$5:$C$119,2,0)</f>
        <v>0</v>
      </c>
      <c r="F67">
        <f>VLOOKUP(D67,'[2]Mobil PTTU 15'!$B$5:$D$119,3,0)</f>
        <v>0</v>
      </c>
      <c r="I67">
        <f>VLOOKUP(D67,'[2]Mobil PTTU 15'!$B$5:$I$119,8,0)</f>
        <v>0</v>
      </c>
      <c r="J67" t="e">
        <f>SUMIF(#REF!,'PM STICKER'!$D$7:$D$122,#REF!)+SUMIF(#REF!,'PM STICKER'!$D$7:$D$122,#REF!)+SUMIF(#REF!,'PM STICKER'!$D$7:$D$122,#REF!)</f>
        <v>#REF!</v>
      </c>
      <c r="K67" t="e">
        <f>SUMIF(#REF!,'PM STICKER'!$D$7:$D$122,#REF!)+SUMIF(#REF!,'PM STICKER'!$D$7:$D$122,#REF!)</f>
        <v>#REF!</v>
      </c>
      <c r="L67" t="e">
        <f>SUMIF(#REF!,'PM STICKER'!$D$7:$D$122,#REF!)+SUMIF(#REF!,'PM STICKER'!$D$7:$D$122,#REF!)+SUMIF(#REF!,'PM STICKER'!$D$7:$D$122,#REF!)</f>
        <v>#REF!</v>
      </c>
      <c r="M67" t="e">
        <f>SUMIF(#REF!,'PM STICKER'!$D$7:$D$122,#REF!)+SUMIF(#REF!,'PM STICKER'!$D$7:$D$122,#REF!)+SUMIF(#REF!,'PM STICKER'!$D$7:$D$122,#REF!)</f>
        <v>#REF!</v>
      </c>
      <c r="N67" t="e">
        <f>SUMIF(#REF!,'PM STICKER'!$D$7:$D$122,#REF!)+SUMIF(#REF!,'PM STICKER'!$D$7:$D$122,#REF!)+SUMIF(#REF!,'PM STICKER'!$D$7:$D$122,#REF!)</f>
        <v>#REF!</v>
      </c>
      <c r="O67" t="e">
        <f>SUMIF(#REF!,'PM STICKER'!$D$7:$D$122,#REF!)+SUMIF(#REF!,'PM STICKER'!$D$7:$D$122,#REF!)+SUMIF(#REF!,'PM STICKER'!$D$7:$D$122,#REF!)</f>
        <v>#REF!</v>
      </c>
      <c r="P67" t="e">
        <f>SUMIF(#REF!,'PM STICKER'!$D$7:$D$122,#REF!)+SUMIF(#REF!,'PM STICKER'!$D$7:$D$122,#REF!)</f>
        <v>#REF!</v>
      </c>
      <c r="Q67" t="e">
        <f>SUMIF(#REF!,'PM STICKER'!$D$7:$D$122,#REF!)+SUMIF(#REF!,'PM STICKER'!$D$7:$D$122,#REF!)+SUMIF(#REF!,'PM STICKER'!$D$7:$D$122,#REF!)</f>
        <v>#REF!</v>
      </c>
      <c r="R67" t="e">
        <f>SUMIF(#REF!,'PM STICKER'!$D$7:$D$122,#REF!)+SUMIF(#REF!,'PM STICKER'!$D$7:$D$122,#REF!)+SUMIF(#REF!,'PM STICKER'!$D$7:$D$122,#REF!)</f>
        <v>#REF!</v>
      </c>
      <c r="S67" t="e">
        <f>SUMIF(#REF!,'PM STICKER'!$D$7:$D$122,#REF!)+SUMIF(#REF!,'PM STICKER'!$D$7:$D$122,#REF!)+SUMIF(#REF!,'PM STICKER'!$D$7:$D$122,#REF!)</f>
        <v>#REF!</v>
      </c>
      <c r="T67" t="e">
        <f>SUMIF(#REF!,'PM STICKER'!$D$7:$D$122,#REF!)+SUMIF(#REF!,'PM STICKER'!$D$7:$D$122,#REF!)+SUMIF(#REF!,'PM STICKER'!$D$7:$D$122,#REF!)</f>
        <v>#REF!</v>
      </c>
      <c r="U67" t="e">
        <f>SUMIF(#REF!,'PM STICKER'!$D$7:$D$122,#REF!)+SUMIF(#REF!,'PM STICKER'!$D$7:$D$122,#REF!)+SUMIF(#REF!,'PM STICKER'!$D$7:$D$122,#REF!)</f>
        <v>#REF!</v>
      </c>
      <c r="V67" t="e">
        <f t="shared" si="1"/>
        <v>#REF!</v>
      </c>
      <c r="W67">
        <f>VLOOKUP(D67,'[2]Mobil PTTU 15'!$B$5:$K$119,10,0)</f>
        <v>0</v>
      </c>
    </row>
    <row r="68" spans="2:23" ht="15" customHeight="1">
      <c r="B68">
        <f t="shared" si="0"/>
        <v>62</v>
      </c>
      <c r="C68">
        <f>VLOOKUP(D68,'[2]Mobil PTTU 15'!$B$5:$F$119,5,0)</f>
        <v>0</v>
      </c>
      <c r="E68">
        <f>VLOOKUP(D68,'[2]Mobil PTTU 15'!$B$5:$C$119,2,0)</f>
        <v>0</v>
      </c>
      <c r="F68">
        <f>VLOOKUP(D68,'[2]Mobil PTTU 15'!$B$5:$D$119,3,0)</f>
        <v>0</v>
      </c>
      <c r="I68">
        <f>VLOOKUP(D68,'[2]Mobil PTTU 15'!$B$5:$I$119,8,0)</f>
        <v>0</v>
      </c>
      <c r="J68" t="e">
        <f>SUMIF(#REF!,'PM STICKER'!$D$7:$D$122,#REF!)+SUMIF(#REF!,'PM STICKER'!$D$7:$D$122,#REF!)+SUMIF(#REF!,'PM STICKER'!$D$7:$D$122,#REF!)</f>
        <v>#REF!</v>
      </c>
      <c r="K68" t="e">
        <f>SUMIF(#REF!,'PM STICKER'!$D$7:$D$122,#REF!)+SUMIF(#REF!,'PM STICKER'!$D$7:$D$122,#REF!)</f>
        <v>#REF!</v>
      </c>
      <c r="L68" t="e">
        <f>SUMIF(#REF!,'PM STICKER'!$D$7:$D$122,#REF!)+SUMIF(#REF!,'PM STICKER'!$D$7:$D$122,#REF!)+SUMIF(#REF!,'PM STICKER'!$D$7:$D$122,#REF!)</f>
        <v>#REF!</v>
      </c>
      <c r="M68" t="e">
        <f>SUMIF(#REF!,'PM STICKER'!$D$7:$D$122,#REF!)+SUMIF(#REF!,'PM STICKER'!$D$7:$D$122,#REF!)+SUMIF(#REF!,'PM STICKER'!$D$7:$D$122,#REF!)</f>
        <v>#REF!</v>
      </c>
      <c r="N68" t="e">
        <f>SUMIF(#REF!,'PM STICKER'!$D$7:$D$122,#REF!)+SUMIF(#REF!,'PM STICKER'!$D$7:$D$122,#REF!)+SUMIF(#REF!,'PM STICKER'!$D$7:$D$122,#REF!)</f>
        <v>#REF!</v>
      </c>
      <c r="O68" t="e">
        <f>SUMIF(#REF!,'PM STICKER'!$D$7:$D$122,#REF!)+SUMIF(#REF!,'PM STICKER'!$D$7:$D$122,#REF!)+SUMIF(#REF!,'PM STICKER'!$D$7:$D$122,#REF!)</f>
        <v>#REF!</v>
      </c>
      <c r="P68" t="e">
        <f>SUMIF(#REF!,'PM STICKER'!$D$7:$D$122,#REF!)+SUMIF(#REF!,'PM STICKER'!$D$7:$D$122,#REF!)</f>
        <v>#REF!</v>
      </c>
      <c r="Q68" t="e">
        <f>SUMIF(#REF!,'PM STICKER'!$D$7:$D$122,#REF!)+SUMIF(#REF!,'PM STICKER'!$D$7:$D$122,#REF!)+SUMIF(#REF!,'PM STICKER'!$D$7:$D$122,#REF!)</f>
        <v>#REF!</v>
      </c>
      <c r="R68" t="e">
        <f>SUMIF(#REF!,'PM STICKER'!$D$7:$D$122,#REF!)+SUMIF(#REF!,'PM STICKER'!$D$7:$D$122,#REF!)+SUMIF(#REF!,'PM STICKER'!$D$7:$D$122,#REF!)</f>
        <v>#REF!</v>
      </c>
      <c r="S68" t="e">
        <f>SUMIF(#REF!,'PM STICKER'!$D$7:$D$122,#REF!)+SUMIF(#REF!,'PM STICKER'!$D$7:$D$122,#REF!)+SUMIF(#REF!,'PM STICKER'!$D$7:$D$122,#REF!)</f>
        <v>#REF!</v>
      </c>
      <c r="T68" t="e">
        <f>SUMIF(#REF!,'PM STICKER'!$D$7:$D$122,#REF!)+SUMIF(#REF!,'PM STICKER'!$D$7:$D$122,#REF!)+SUMIF(#REF!,'PM STICKER'!$D$7:$D$122,#REF!)</f>
        <v>#REF!</v>
      </c>
      <c r="U68" t="e">
        <f>SUMIF(#REF!,'PM STICKER'!$D$7:$D$122,#REF!)+SUMIF(#REF!,'PM STICKER'!$D$7:$D$122,#REF!)+SUMIF(#REF!,'PM STICKER'!$D$7:$D$122,#REF!)</f>
        <v>#REF!</v>
      </c>
      <c r="V68" t="e">
        <f t="shared" si="1"/>
        <v>#REF!</v>
      </c>
      <c r="W68">
        <f>VLOOKUP(D68,'[2]Mobil PTTU 15'!$B$5:$K$119,10,0)</f>
        <v>0</v>
      </c>
    </row>
    <row r="69" spans="2:23" ht="15" customHeight="1">
      <c r="B69">
        <f t="shared" si="0"/>
        <v>63</v>
      </c>
      <c r="C69">
        <f>VLOOKUP(D69,'[2]Mobil PTTU 15'!$B$5:$F$119,5,0)</f>
        <v>0</v>
      </c>
      <c r="E69">
        <f>VLOOKUP(D69,'[2]Mobil PTTU 15'!$B$5:$C$119,2,0)</f>
        <v>0</v>
      </c>
      <c r="F69">
        <f>VLOOKUP(D69,'[2]Mobil PTTU 15'!$B$5:$D$119,3,0)</f>
        <v>0</v>
      </c>
      <c r="I69">
        <f>VLOOKUP(D69,'[2]Mobil PTTU 15'!$B$5:$I$119,8,0)</f>
        <v>0</v>
      </c>
      <c r="J69" t="e">
        <f>SUMIF(#REF!,'PM STICKER'!$D$7:$D$122,#REF!)+SUMIF(#REF!,'PM STICKER'!$D$7:$D$122,#REF!)+SUMIF(#REF!,'PM STICKER'!$D$7:$D$122,#REF!)</f>
        <v>#REF!</v>
      </c>
      <c r="K69" t="e">
        <f>SUMIF(#REF!,'PM STICKER'!$D$7:$D$122,#REF!)+SUMIF(#REF!,'PM STICKER'!$D$7:$D$122,#REF!)</f>
        <v>#REF!</v>
      </c>
      <c r="L69" t="e">
        <f>SUMIF(#REF!,'PM STICKER'!$D$7:$D$122,#REF!)+SUMIF(#REF!,'PM STICKER'!$D$7:$D$122,#REF!)+SUMIF(#REF!,'PM STICKER'!$D$7:$D$122,#REF!)</f>
        <v>#REF!</v>
      </c>
      <c r="M69" t="e">
        <f>SUMIF(#REF!,'PM STICKER'!$D$7:$D$122,#REF!)+SUMIF(#REF!,'PM STICKER'!$D$7:$D$122,#REF!)+SUMIF(#REF!,'PM STICKER'!$D$7:$D$122,#REF!)</f>
        <v>#REF!</v>
      </c>
      <c r="N69" t="e">
        <f>SUMIF(#REF!,'PM STICKER'!$D$7:$D$122,#REF!)+SUMIF(#REF!,'PM STICKER'!$D$7:$D$122,#REF!)+SUMIF(#REF!,'PM STICKER'!$D$7:$D$122,#REF!)</f>
        <v>#REF!</v>
      </c>
      <c r="O69" t="e">
        <f>SUMIF(#REF!,'PM STICKER'!$D$7:$D$122,#REF!)+SUMIF(#REF!,'PM STICKER'!$D$7:$D$122,#REF!)+SUMIF(#REF!,'PM STICKER'!$D$7:$D$122,#REF!)</f>
        <v>#REF!</v>
      </c>
      <c r="P69" t="e">
        <f>SUMIF(#REF!,'PM STICKER'!$D$7:$D$122,#REF!)+SUMIF(#REF!,'PM STICKER'!$D$7:$D$122,#REF!)</f>
        <v>#REF!</v>
      </c>
      <c r="Q69" t="e">
        <f>SUMIF(#REF!,'PM STICKER'!$D$7:$D$122,#REF!)+SUMIF(#REF!,'PM STICKER'!$D$7:$D$122,#REF!)+SUMIF(#REF!,'PM STICKER'!$D$7:$D$122,#REF!)</f>
        <v>#REF!</v>
      </c>
      <c r="R69" t="e">
        <f>SUMIF(#REF!,'PM STICKER'!$D$7:$D$122,#REF!)+SUMIF(#REF!,'PM STICKER'!$D$7:$D$122,#REF!)+SUMIF(#REF!,'PM STICKER'!$D$7:$D$122,#REF!)</f>
        <v>#REF!</v>
      </c>
      <c r="S69" t="e">
        <f>SUMIF(#REF!,'PM STICKER'!$D$7:$D$122,#REF!)+SUMIF(#REF!,'PM STICKER'!$D$7:$D$122,#REF!)+SUMIF(#REF!,'PM STICKER'!$D$7:$D$122,#REF!)</f>
        <v>#REF!</v>
      </c>
      <c r="T69" t="e">
        <f>SUMIF(#REF!,'PM STICKER'!$D$7:$D$122,#REF!)+SUMIF(#REF!,'PM STICKER'!$D$7:$D$122,#REF!)+SUMIF(#REF!,'PM STICKER'!$D$7:$D$122,#REF!)</f>
        <v>#REF!</v>
      </c>
      <c r="U69" t="e">
        <f>SUMIF(#REF!,'PM STICKER'!$D$7:$D$122,#REF!)+SUMIF(#REF!,'PM STICKER'!$D$7:$D$122,#REF!)+SUMIF(#REF!,'PM STICKER'!$D$7:$D$122,#REF!)</f>
        <v>#REF!</v>
      </c>
      <c r="V69" t="e">
        <f t="shared" si="1"/>
        <v>#REF!</v>
      </c>
      <c r="W69">
        <f>VLOOKUP(D69,'[2]Mobil PTTU 15'!$B$5:$K$119,10,0)</f>
        <v>0</v>
      </c>
    </row>
    <row r="70" spans="2:23" ht="15" customHeight="1">
      <c r="B70">
        <f t="shared" si="0"/>
        <v>64</v>
      </c>
      <c r="C70">
        <f>VLOOKUP(D70,'[2]Mobil PTTU 15'!$B$5:$F$119,5,0)</f>
        <v>0</v>
      </c>
      <c r="E70">
        <f>VLOOKUP(D70,'[2]Mobil PTTU 15'!$B$5:$C$119,2,0)</f>
        <v>0</v>
      </c>
      <c r="F70">
        <f>VLOOKUP(D70,'[2]Mobil PTTU 15'!$B$5:$D$119,3,0)</f>
        <v>0</v>
      </c>
      <c r="I70">
        <f>VLOOKUP(D70,'[2]Mobil PTTU 15'!$B$5:$I$119,8,0)</f>
        <v>0</v>
      </c>
      <c r="J70" t="e">
        <f>SUMIF(#REF!,'PM STICKER'!$D$7:$D$122,#REF!)+SUMIF(#REF!,'PM STICKER'!$D$7:$D$122,#REF!)+SUMIF(#REF!,'PM STICKER'!$D$7:$D$122,#REF!)</f>
        <v>#REF!</v>
      </c>
      <c r="K70" t="e">
        <f>SUMIF(#REF!,'PM STICKER'!$D$7:$D$122,#REF!)+SUMIF(#REF!,'PM STICKER'!$D$7:$D$122,#REF!)</f>
        <v>#REF!</v>
      </c>
      <c r="L70" t="e">
        <f>SUMIF(#REF!,'PM STICKER'!$D$7:$D$122,#REF!)+SUMIF(#REF!,'PM STICKER'!$D$7:$D$122,#REF!)+SUMIF(#REF!,'PM STICKER'!$D$7:$D$122,#REF!)</f>
        <v>#REF!</v>
      </c>
      <c r="M70" t="e">
        <f>SUMIF(#REF!,'PM STICKER'!$D$7:$D$122,#REF!)+SUMIF(#REF!,'PM STICKER'!$D$7:$D$122,#REF!)+SUMIF(#REF!,'PM STICKER'!$D$7:$D$122,#REF!)</f>
        <v>#REF!</v>
      </c>
      <c r="N70" t="e">
        <f>SUMIF(#REF!,'PM STICKER'!$D$7:$D$122,#REF!)+SUMIF(#REF!,'PM STICKER'!$D$7:$D$122,#REF!)+SUMIF(#REF!,'PM STICKER'!$D$7:$D$122,#REF!)</f>
        <v>#REF!</v>
      </c>
      <c r="O70" t="e">
        <f>SUMIF(#REF!,'PM STICKER'!$D$7:$D$122,#REF!)+SUMIF(#REF!,'PM STICKER'!$D$7:$D$122,#REF!)+SUMIF(#REF!,'PM STICKER'!$D$7:$D$122,#REF!)</f>
        <v>#REF!</v>
      </c>
      <c r="P70" t="e">
        <f>SUMIF(#REF!,'PM STICKER'!$D$7:$D$122,#REF!)+SUMIF(#REF!,'PM STICKER'!$D$7:$D$122,#REF!)</f>
        <v>#REF!</v>
      </c>
      <c r="Q70" t="e">
        <f>SUMIF(#REF!,'PM STICKER'!$D$7:$D$122,#REF!)+SUMIF(#REF!,'PM STICKER'!$D$7:$D$122,#REF!)+SUMIF(#REF!,'PM STICKER'!$D$7:$D$122,#REF!)</f>
        <v>#REF!</v>
      </c>
      <c r="R70" t="e">
        <f>SUMIF(#REF!,'PM STICKER'!$D$7:$D$122,#REF!)+SUMIF(#REF!,'PM STICKER'!$D$7:$D$122,#REF!)+SUMIF(#REF!,'PM STICKER'!$D$7:$D$122,#REF!)</f>
        <v>#REF!</v>
      </c>
      <c r="S70" t="e">
        <f>SUMIF(#REF!,'PM STICKER'!$D$7:$D$122,#REF!)+SUMIF(#REF!,'PM STICKER'!$D$7:$D$122,#REF!)+SUMIF(#REF!,'PM STICKER'!$D$7:$D$122,#REF!)</f>
        <v>#REF!</v>
      </c>
      <c r="T70" t="e">
        <f>SUMIF(#REF!,'PM STICKER'!$D$7:$D$122,#REF!)+SUMIF(#REF!,'PM STICKER'!$D$7:$D$122,#REF!)+SUMIF(#REF!,'PM STICKER'!$D$7:$D$122,#REF!)</f>
        <v>#REF!</v>
      </c>
      <c r="U70" t="e">
        <f>SUMIF(#REF!,'PM STICKER'!$D$7:$D$122,#REF!)+SUMIF(#REF!,'PM STICKER'!$D$7:$D$122,#REF!)+SUMIF(#REF!,'PM STICKER'!$D$7:$D$122,#REF!)</f>
        <v>#REF!</v>
      </c>
      <c r="V70" t="e">
        <f t="shared" si="1"/>
        <v>#REF!</v>
      </c>
      <c r="W70">
        <f>VLOOKUP(D70,'[2]Mobil PTTU 15'!$B$5:$K$119,10,0)</f>
        <v>0</v>
      </c>
    </row>
    <row r="71" spans="2:23" ht="15" customHeight="1">
      <c r="B71">
        <f t="shared" si="0"/>
        <v>65</v>
      </c>
      <c r="C71">
        <f>VLOOKUP(D71,'[2]Mobil PTTU 15'!$B$5:$F$119,5,0)</f>
        <v>0</v>
      </c>
      <c r="E71">
        <f>VLOOKUP(D71,'[2]Mobil PTTU 15'!$B$5:$C$119,2,0)</f>
        <v>0</v>
      </c>
      <c r="F71">
        <f>VLOOKUP(D71,'[2]Mobil PTTU 15'!$B$5:$D$119,3,0)</f>
        <v>0</v>
      </c>
      <c r="I71">
        <f>VLOOKUP(D71,'[2]Mobil PTTU 15'!$B$5:$I$119,8,0)</f>
        <v>0</v>
      </c>
      <c r="J71" t="e">
        <f>SUMIF(#REF!,'PM STICKER'!$D$7:$D$122,#REF!)+SUMIF(#REF!,'PM STICKER'!$D$7:$D$122,#REF!)+SUMIF(#REF!,'PM STICKER'!$D$7:$D$122,#REF!)</f>
        <v>#REF!</v>
      </c>
      <c r="K71" t="e">
        <f>SUMIF(#REF!,'PM STICKER'!$D$7:$D$122,#REF!)+SUMIF(#REF!,'PM STICKER'!$D$7:$D$122,#REF!)</f>
        <v>#REF!</v>
      </c>
      <c r="L71" t="e">
        <f>SUMIF(#REF!,'PM STICKER'!$D$7:$D$122,#REF!)+SUMIF(#REF!,'PM STICKER'!$D$7:$D$122,#REF!)+SUMIF(#REF!,'PM STICKER'!$D$7:$D$122,#REF!)</f>
        <v>#REF!</v>
      </c>
      <c r="M71" t="e">
        <f>SUMIF(#REF!,'PM STICKER'!$D$7:$D$122,#REF!)+SUMIF(#REF!,'PM STICKER'!$D$7:$D$122,#REF!)+SUMIF(#REF!,'PM STICKER'!$D$7:$D$122,#REF!)</f>
        <v>#REF!</v>
      </c>
      <c r="N71" t="e">
        <f>SUMIF(#REF!,'PM STICKER'!$D$7:$D$122,#REF!)+SUMIF(#REF!,'PM STICKER'!$D$7:$D$122,#REF!)+SUMIF(#REF!,'PM STICKER'!$D$7:$D$122,#REF!)</f>
        <v>#REF!</v>
      </c>
      <c r="O71" t="e">
        <f>SUMIF(#REF!,'PM STICKER'!$D$7:$D$122,#REF!)+SUMIF(#REF!,'PM STICKER'!$D$7:$D$122,#REF!)+SUMIF(#REF!,'PM STICKER'!$D$7:$D$122,#REF!)</f>
        <v>#REF!</v>
      </c>
      <c r="P71" t="e">
        <f>SUMIF(#REF!,'PM STICKER'!$D$7:$D$122,#REF!)+SUMIF(#REF!,'PM STICKER'!$D$7:$D$122,#REF!)</f>
        <v>#REF!</v>
      </c>
      <c r="Q71" t="e">
        <f>SUMIF(#REF!,'PM STICKER'!$D$7:$D$122,#REF!)+SUMIF(#REF!,'PM STICKER'!$D$7:$D$122,#REF!)+SUMIF(#REF!,'PM STICKER'!$D$7:$D$122,#REF!)</f>
        <v>#REF!</v>
      </c>
      <c r="R71" t="e">
        <f>SUMIF(#REF!,'PM STICKER'!$D$7:$D$122,#REF!)+SUMIF(#REF!,'PM STICKER'!$D$7:$D$122,#REF!)+SUMIF(#REF!,'PM STICKER'!$D$7:$D$122,#REF!)</f>
        <v>#REF!</v>
      </c>
      <c r="S71" t="e">
        <f>SUMIF(#REF!,'PM STICKER'!$D$7:$D$122,#REF!)+SUMIF(#REF!,'PM STICKER'!$D$7:$D$122,#REF!)+SUMIF(#REF!,'PM STICKER'!$D$7:$D$122,#REF!)</f>
        <v>#REF!</v>
      </c>
      <c r="T71" t="e">
        <f>SUMIF(#REF!,'PM STICKER'!$D$7:$D$122,#REF!)+SUMIF(#REF!,'PM STICKER'!$D$7:$D$122,#REF!)+SUMIF(#REF!,'PM STICKER'!$D$7:$D$122,#REF!)</f>
        <v>#REF!</v>
      </c>
      <c r="U71" t="e">
        <f>SUMIF(#REF!,'PM STICKER'!$D$7:$D$122,#REF!)+SUMIF(#REF!,'PM STICKER'!$D$7:$D$122,#REF!)+SUMIF(#REF!,'PM STICKER'!$D$7:$D$122,#REF!)</f>
        <v>#REF!</v>
      </c>
      <c r="V71" t="e">
        <f t="shared" si="1"/>
        <v>#REF!</v>
      </c>
      <c r="W71">
        <f>VLOOKUP(D71,'[2]Mobil PTTU 15'!$B$5:$K$119,10,0)</f>
        <v>0</v>
      </c>
    </row>
    <row r="72" spans="2:23" ht="15" customHeight="1">
      <c r="B72">
        <f t="shared" si="0"/>
        <v>66</v>
      </c>
      <c r="C72">
        <f>VLOOKUP(D72,'[2]Mobil PTTU 15'!$B$5:$F$119,5,0)</f>
        <v>0</v>
      </c>
      <c r="E72">
        <f>VLOOKUP(D72,'[2]Mobil PTTU 15'!$B$5:$C$119,2,0)</f>
        <v>0</v>
      </c>
      <c r="F72">
        <f>VLOOKUP(D72,'[2]Mobil PTTU 15'!$B$5:$D$119,3,0)</f>
        <v>0</v>
      </c>
      <c r="I72">
        <f>VLOOKUP(D72,'[2]Mobil PTTU 15'!$B$5:$I$119,8,0)</f>
        <v>0</v>
      </c>
      <c r="J72" t="e">
        <f>SUMIF(#REF!,'PM STICKER'!$D$7:$D$122,#REF!)+SUMIF(#REF!,'PM STICKER'!$D$7:$D$122,#REF!)+SUMIF(#REF!,'PM STICKER'!$D$7:$D$122,#REF!)</f>
        <v>#REF!</v>
      </c>
      <c r="K72" t="e">
        <f>SUMIF(#REF!,'PM STICKER'!$D$7:$D$122,#REF!)+SUMIF(#REF!,'PM STICKER'!$D$7:$D$122,#REF!)</f>
        <v>#REF!</v>
      </c>
      <c r="L72" t="e">
        <f>SUMIF(#REF!,'PM STICKER'!$D$7:$D$122,#REF!)+SUMIF(#REF!,'PM STICKER'!$D$7:$D$122,#REF!)+SUMIF(#REF!,'PM STICKER'!$D$7:$D$122,#REF!)</f>
        <v>#REF!</v>
      </c>
      <c r="M72" t="e">
        <f>SUMIF(#REF!,'PM STICKER'!$D$7:$D$122,#REF!)+SUMIF(#REF!,'PM STICKER'!$D$7:$D$122,#REF!)+SUMIF(#REF!,'PM STICKER'!$D$7:$D$122,#REF!)</f>
        <v>#REF!</v>
      </c>
      <c r="N72" t="e">
        <f>SUMIF(#REF!,'PM STICKER'!$D$7:$D$122,#REF!)+SUMIF(#REF!,'PM STICKER'!$D$7:$D$122,#REF!)+SUMIF(#REF!,'PM STICKER'!$D$7:$D$122,#REF!)</f>
        <v>#REF!</v>
      </c>
      <c r="O72" t="e">
        <f>SUMIF(#REF!,'PM STICKER'!$D$7:$D$122,#REF!)+SUMIF(#REF!,'PM STICKER'!$D$7:$D$122,#REF!)+SUMIF(#REF!,'PM STICKER'!$D$7:$D$122,#REF!)</f>
        <v>#REF!</v>
      </c>
      <c r="P72" t="e">
        <f>SUMIF(#REF!,'PM STICKER'!$D$7:$D$122,#REF!)+SUMIF(#REF!,'PM STICKER'!$D$7:$D$122,#REF!)</f>
        <v>#REF!</v>
      </c>
      <c r="Q72" t="e">
        <f>SUMIF(#REF!,'PM STICKER'!$D$7:$D$122,#REF!)+SUMIF(#REF!,'PM STICKER'!$D$7:$D$122,#REF!)+SUMIF(#REF!,'PM STICKER'!$D$7:$D$122,#REF!)</f>
        <v>#REF!</v>
      </c>
      <c r="R72" t="e">
        <f>SUMIF(#REF!,'PM STICKER'!$D$7:$D$122,#REF!)+SUMIF(#REF!,'PM STICKER'!$D$7:$D$122,#REF!)+SUMIF(#REF!,'PM STICKER'!$D$7:$D$122,#REF!)</f>
        <v>#REF!</v>
      </c>
      <c r="S72" t="e">
        <f>SUMIF(#REF!,'PM STICKER'!$D$7:$D$122,#REF!)+SUMIF(#REF!,'PM STICKER'!$D$7:$D$122,#REF!)+SUMIF(#REF!,'PM STICKER'!$D$7:$D$122,#REF!)</f>
        <v>#REF!</v>
      </c>
      <c r="T72" t="e">
        <f>SUMIF(#REF!,'PM STICKER'!$D$7:$D$122,#REF!)+SUMIF(#REF!,'PM STICKER'!$D$7:$D$122,#REF!)+SUMIF(#REF!,'PM STICKER'!$D$7:$D$122,#REF!)</f>
        <v>#REF!</v>
      </c>
      <c r="U72" t="e">
        <f>SUMIF(#REF!,'PM STICKER'!$D$7:$D$122,#REF!)+SUMIF(#REF!,'PM STICKER'!$D$7:$D$122,#REF!)+SUMIF(#REF!,'PM STICKER'!$D$7:$D$122,#REF!)</f>
        <v>#REF!</v>
      </c>
      <c r="V72" t="e">
        <f t="shared" ref="V72:V121" si="2">SUM(J72:U72)</f>
        <v>#REF!</v>
      </c>
      <c r="W72">
        <f>VLOOKUP(D72,'[2]Mobil PTTU 15'!$B$5:$K$119,10,0)</f>
        <v>0</v>
      </c>
    </row>
    <row r="73" spans="2:23" ht="15" customHeight="1">
      <c r="B73">
        <f t="shared" ref="B73:B121" si="3">B72+1</f>
        <v>67</v>
      </c>
      <c r="C73">
        <f>VLOOKUP(D73,'[2]Mobil PTTU 15'!$B$5:$F$119,5,0)</f>
        <v>0</v>
      </c>
      <c r="E73">
        <f>VLOOKUP(D73,'[2]Mobil PTTU 15'!$B$5:$C$119,2,0)</f>
        <v>0</v>
      </c>
      <c r="F73">
        <f>VLOOKUP(D73,'[2]Mobil PTTU 15'!$B$5:$D$119,3,0)</f>
        <v>0</v>
      </c>
      <c r="I73">
        <f>VLOOKUP(D73,'[2]Mobil PTTU 15'!$B$5:$I$119,8,0)</f>
        <v>0</v>
      </c>
      <c r="J73" t="e">
        <f>SUMIF(#REF!,'PM STICKER'!$D$7:$D$122,#REF!)+SUMIF(#REF!,'PM STICKER'!$D$7:$D$122,#REF!)+SUMIF(#REF!,'PM STICKER'!$D$7:$D$122,#REF!)</f>
        <v>#REF!</v>
      </c>
      <c r="K73" t="e">
        <f>SUMIF(#REF!,'PM STICKER'!$D$7:$D$122,#REF!)+SUMIF(#REF!,'PM STICKER'!$D$7:$D$122,#REF!)</f>
        <v>#REF!</v>
      </c>
      <c r="L73" t="e">
        <f>SUMIF(#REF!,'PM STICKER'!$D$7:$D$122,#REF!)+SUMIF(#REF!,'PM STICKER'!$D$7:$D$122,#REF!)+SUMIF(#REF!,'PM STICKER'!$D$7:$D$122,#REF!)</f>
        <v>#REF!</v>
      </c>
      <c r="M73" t="e">
        <f>SUMIF(#REF!,'PM STICKER'!$D$7:$D$122,#REF!)+SUMIF(#REF!,'PM STICKER'!$D$7:$D$122,#REF!)+SUMIF(#REF!,'PM STICKER'!$D$7:$D$122,#REF!)</f>
        <v>#REF!</v>
      </c>
      <c r="N73" t="e">
        <f>SUMIF(#REF!,'PM STICKER'!$D$7:$D$122,#REF!)+SUMIF(#REF!,'PM STICKER'!$D$7:$D$122,#REF!)+SUMIF(#REF!,'PM STICKER'!$D$7:$D$122,#REF!)</f>
        <v>#REF!</v>
      </c>
      <c r="O73" t="e">
        <f>SUMIF(#REF!,'PM STICKER'!$D$7:$D$122,#REF!)+SUMIF(#REF!,'PM STICKER'!$D$7:$D$122,#REF!)+SUMIF(#REF!,'PM STICKER'!$D$7:$D$122,#REF!)</f>
        <v>#REF!</v>
      </c>
      <c r="P73" t="e">
        <f>SUMIF(#REF!,'PM STICKER'!$D$7:$D$122,#REF!)+SUMIF(#REF!,'PM STICKER'!$D$7:$D$122,#REF!)</f>
        <v>#REF!</v>
      </c>
      <c r="Q73" t="e">
        <f>SUMIF(#REF!,'PM STICKER'!$D$7:$D$122,#REF!)+SUMIF(#REF!,'PM STICKER'!$D$7:$D$122,#REF!)+SUMIF(#REF!,'PM STICKER'!$D$7:$D$122,#REF!)</f>
        <v>#REF!</v>
      </c>
      <c r="R73" t="e">
        <f>SUMIF(#REF!,'PM STICKER'!$D$7:$D$122,#REF!)+SUMIF(#REF!,'PM STICKER'!$D$7:$D$122,#REF!)+SUMIF(#REF!,'PM STICKER'!$D$7:$D$122,#REF!)</f>
        <v>#REF!</v>
      </c>
      <c r="S73" t="e">
        <f>SUMIF(#REF!,'PM STICKER'!$D$7:$D$122,#REF!)+SUMIF(#REF!,'PM STICKER'!$D$7:$D$122,#REF!)+SUMIF(#REF!,'PM STICKER'!$D$7:$D$122,#REF!)</f>
        <v>#REF!</v>
      </c>
      <c r="T73" t="e">
        <f>SUMIF(#REF!,'PM STICKER'!$D$7:$D$122,#REF!)+SUMIF(#REF!,'PM STICKER'!$D$7:$D$122,#REF!)+SUMIF(#REF!,'PM STICKER'!$D$7:$D$122,#REF!)</f>
        <v>#REF!</v>
      </c>
      <c r="U73" t="e">
        <f>SUMIF(#REF!,'PM STICKER'!$D$7:$D$122,#REF!)+SUMIF(#REF!,'PM STICKER'!$D$7:$D$122,#REF!)+SUMIF(#REF!,'PM STICKER'!$D$7:$D$122,#REF!)</f>
        <v>#REF!</v>
      </c>
      <c r="V73" t="e">
        <f t="shared" si="2"/>
        <v>#REF!</v>
      </c>
      <c r="W73">
        <f>VLOOKUP(D73,'[2]Mobil PTTU 15'!$B$5:$K$119,10,0)</f>
        <v>0</v>
      </c>
    </row>
    <row r="74" spans="2:23" ht="15" customHeight="1">
      <c r="B74">
        <f t="shared" si="3"/>
        <v>68</v>
      </c>
      <c r="C74">
        <f>VLOOKUP(D74,'[2]Mobil PTTU 15'!$B$5:$F$119,5,0)</f>
        <v>0</v>
      </c>
      <c r="E74">
        <f>VLOOKUP(D74,'[2]Mobil PTTU 15'!$B$5:$C$119,2,0)</f>
        <v>0</v>
      </c>
      <c r="F74">
        <f>VLOOKUP(D74,'[2]Mobil PTTU 15'!$B$5:$D$119,3,0)</f>
        <v>0</v>
      </c>
      <c r="I74">
        <f>VLOOKUP(D74,'[2]Mobil PTTU 15'!$B$5:$I$119,8,0)</f>
        <v>0</v>
      </c>
      <c r="J74" t="e">
        <f>SUMIF(#REF!,'PM STICKER'!$D$7:$D$122,#REF!)+SUMIF(#REF!,'PM STICKER'!$D$7:$D$122,#REF!)+SUMIF(#REF!,'PM STICKER'!$D$7:$D$122,#REF!)</f>
        <v>#REF!</v>
      </c>
      <c r="K74" t="e">
        <f>SUMIF(#REF!,'PM STICKER'!$D$7:$D$122,#REF!)+SUMIF(#REF!,'PM STICKER'!$D$7:$D$122,#REF!)</f>
        <v>#REF!</v>
      </c>
      <c r="L74" t="e">
        <f>SUMIF(#REF!,'PM STICKER'!$D$7:$D$122,#REF!)+SUMIF(#REF!,'PM STICKER'!$D$7:$D$122,#REF!)+SUMIF(#REF!,'PM STICKER'!$D$7:$D$122,#REF!)</f>
        <v>#REF!</v>
      </c>
      <c r="M74" t="e">
        <f>SUMIF(#REF!,'PM STICKER'!$D$7:$D$122,#REF!)+SUMIF(#REF!,'PM STICKER'!$D$7:$D$122,#REF!)+SUMIF(#REF!,'PM STICKER'!$D$7:$D$122,#REF!)</f>
        <v>#REF!</v>
      </c>
      <c r="N74" t="e">
        <f>SUMIF(#REF!,'PM STICKER'!$D$7:$D$122,#REF!)+SUMIF(#REF!,'PM STICKER'!$D$7:$D$122,#REF!)+SUMIF(#REF!,'PM STICKER'!$D$7:$D$122,#REF!)</f>
        <v>#REF!</v>
      </c>
      <c r="O74" t="e">
        <f>SUMIF(#REF!,'PM STICKER'!$D$7:$D$122,#REF!)+SUMIF(#REF!,'PM STICKER'!$D$7:$D$122,#REF!)+SUMIF(#REF!,'PM STICKER'!$D$7:$D$122,#REF!)</f>
        <v>#REF!</v>
      </c>
      <c r="P74" t="e">
        <f>SUMIF(#REF!,'PM STICKER'!$D$7:$D$122,#REF!)+SUMIF(#REF!,'PM STICKER'!$D$7:$D$122,#REF!)</f>
        <v>#REF!</v>
      </c>
      <c r="Q74" t="e">
        <f>SUMIF(#REF!,'PM STICKER'!$D$7:$D$122,#REF!)+SUMIF(#REF!,'PM STICKER'!$D$7:$D$122,#REF!)+SUMIF(#REF!,'PM STICKER'!$D$7:$D$122,#REF!)</f>
        <v>#REF!</v>
      </c>
      <c r="R74" t="e">
        <f>SUMIF(#REF!,'PM STICKER'!$D$7:$D$122,#REF!)+SUMIF(#REF!,'PM STICKER'!$D$7:$D$122,#REF!)+SUMIF(#REF!,'PM STICKER'!$D$7:$D$122,#REF!)</f>
        <v>#REF!</v>
      </c>
      <c r="S74" t="e">
        <f>SUMIF(#REF!,'PM STICKER'!$D$7:$D$122,#REF!)+SUMIF(#REF!,'PM STICKER'!$D$7:$D$122,#REF!)+SUMIF(#REF!,'PM STICKER'!$D$7:$D$122,#REF!)</f>
        <v>#REF!</v>
      </c>
      <c r="T74" t="e">
        <f>SUMIF(#REF!,'PM STICKER'!$D$7:$D$122,#REF!)+SUMIF(#REF!,'PM STICKER'!$D$7:$D$122,#REF!)+SUMIF(#REF!,'PM STICKER'!$D$7:$D$122,#REF!)</f>
        <v>#REF!</v>
      </c>
      <c r="U74" t="e">
        <f>SUMIF(#REF!,'PM STICKER'!$D$7:$D$122,#REF!)+SUMIF(#REF!,'PM STICKER'!$D$7:$D$122,#REF!)+SUMIF(#REF!,'PM STICKER'!$D$7:$D$122,#REF!)</f>
        <v>#REF!</v>
      </c>
      <c r="V74" t="e">
        <f t="shared" si="2"/>
        <v>#REF!</v>
      </c>
      <c r="W74">
        <f>VLOOKUP(D74,'[2]Mobil PTTU 15'!$B$5:$K$119,10,0)</f>
        <v>0</v>
      </c>
    </row>
    <row r="75" spans="2:23" ht="15" customHeight="1">
      <c r="B75">
        <f t="shared" si="3"/>
        <v>69</v>
      </c>
      <c r="C75">
        <f>VLOOKUP(D75,'[2]Mobil PTTU 15'!$B$5:$F$119,5,0)</f>
        <v>0</v>
      </c>
      <c r="E75">
        <f>VLOOKUP(D75,'[2]Mobil PTTU 15'!$B$5:$C$119,2,0)</f>
        <v>0</v>
      </c>
      <c r="F75">
        <f>VLOOKUP(D75,'[2]Mobil PTTU 15'!$B$5:$D$119,3,0)</f>
        <v>0</v>
      </c>
      <c r="I75">
        <f>VLOOKUP(D75,'[2]Mobil PTTU 15'!$B$5:$I$119,8,0)</f>
        <v>0</v>
      </c>
      <c r="J75" t="e">
        <f>SUMIF(#REF!,'PM STICKER'!$D$7:$D$122,#REF!)+SUMIF(#REF!,'PM STICKER'!$D$7:$D$122,#REF!)+SUMIF(#REF!,'PM STICKER'!$D$7:$D$122,#REF!)</f>
        <v>#REF!</v>
      </c>
      <c r="K75" t="e">
        <f>SUMIF(#REF!,'PM STICKER'!$D$7:$D$122,#REF!)+SUMIF(#REF!,'PM STICKER'!$D$7:$D$122,#REF!)</f>
        <v>#REF!</v>
      </c>
      <c r="L75" t="e">
        <f>SUMIF(#REF!,'PM STICKER'!$D$7:$D$122,#REF!)+SUMIF(#REF!,'PM STICKER'!$D$7:$D$122,#REF!)+SUMIF(#REF!,'PM STICKER'!$D$7:$D$122,#REF!)</f>
        <v>#REF!</v>
      </c>
      <c r="M75" t="e">
        <f>SUMIF(#REF!,'PM STICKER'!$D$7:$D$122,#REF!)+SUMIF(#REF!,'PM STICKER'!$D$7:$D$122,#REF!)+SUMIF(#REF!,'PM STICKER'!$D$7:$D$122,#REF!)</f>
        <v>#REF!</v>
      </c>
      <c r="N75" t="e">
        <f>SUMIF(#REF!,'PM STICKER'!$D$7:$D$122,#REF!)+SUMIF(#REF!,'PM STICKER'!$D$7:$D$122,#REF!)+SUMIF(#REF!,'PM STICKER'!$D$7:$D$122,#REF!)</f>
        <v>#REF!</v>
      </c>
      <c r="O75" t="e">
        <f>SUMIF(#REF!,'PM STICKER'!$D$7:$D$122,#REF!)+SUMIF(#REF!,'PM STICKER'!$D$7:$D$122,#REF!)+SUMIF(#REF!,'PM STICKER'!$D$7:$D$122,#REF!)</f>
        <v>#REF!</v>
      </c>
      <c r="P75" t="e">
        <f>SUMIF(#REF!,'PM STICKER'!$D$7:$D$122,#REF!)+SUMIF(#REF!,'PM STICKER'!$D$7:$D$122,#REF!)</f>
        <v>#REF!</v>
      </c>
      <c r="Q75" t="e">
        <f>SUMIF(#REF!,'PM STICKER'!$D$7:$D$122,#REF!)+SUMIF(#REF!,'PM STICKER'!$D$7:$D$122,#REF!)+SUMIF(#REF!,'PM STICKER'!$D$7:$D$122,#REF!)</f>
        <v>#REF!</v>
      </c>
      <c r="R75" t="e">
        <f>SUMIF(#REF!,'PM STICKER'!$D$7:$D$122,#REF!)+SUMIF(#REF!,'PM STICKER'!$D$7:$D$122,#REF!)+SUMIF(#REF!,'PM STICKER'!$D$7:$D$122,#REF!)</f>
        <v>#REF!</v>
      </c>
      <c r="S75" t="e">
        <f>SUMIF(#REF!,'PM STICKER'!$D$7:$D$122,#REF!)+SUMIF(#REF!,'PM STICKER'!$D$7:$D$122,#REF!)+SUMIF(#REF!,'PM STICKER'!$D$7:$D$122,#REF!)</f>
        <v>#REF!</v>
      </c>
      <c r="T75" t="e">
        <f>SUMIF(#REF!,'PM STICKER'!$D$7:$D$122,#REF!)+SUMIF(#REF!,'PM STICKER'!$D$7:$D$122,#REF!)+SUMIF(#REF!,'PM STICKER'!$D$7:$D$122,#REF!)</f>
        <v>#REF!</v>
      </c>
      <c r="U75" t="e">
        <f>SUMIF(#REF!,'PM STICKER'!$D$7:$D$122,#REF!)+SUMIF(#REF!,'PM STICKER'!$D$7:$D$122,#REF!)+SUMIF(#REF!,'PM STICKER'!$D$7:$D$122,#REF!)</f>
        <v>#REF!</v>
      </c>
      <c r="V75" t="e">
        <f t="shared" si="2"/>
        <v>#REF!</v>
      </c>
      <c r="W75">
        <f>VLOOKUP(D75,'[2]Mobil PTTU 15'!$B$5:$K$119,10,0)</f>
        <v>0</v>
      </c>
    </row>
    <row r="76" spans="2:23" ht="15" customHeight="1">
      <c r="B76">
        <f t="shared" si="3"/>
        <v>70</v>
      </c>
      <c r="C76">
        <f>VLOOKUP(D76,'[2]Mobil PTTU 15'!$B$5:$F$119,5,0)</f>
        <v>0</v>
      </c>
      <c r="E76">
        <f>VLOOKUP(D76,'[2]Mobil PTTU 15'!$B$5:$C$119,2,0)</f>
        <v>0</v>
      </c>
      <c r="F76">
        <f>VLOOKUP(D76,'[2]Mobil PTTU 15'!$B$5:$D$119,3,0)</f>
        <v>0</v>
      </c>
      <c r="I76">
        <f>VLOOKUP(D76,'[2]Mobil PTTU 15'!$B$5:$I$119,8,0)</f>
        <v>0</v>
      </c>
      <c r="J76" t="e">
        <f>SUMIF(#REF!,'PM STICKER'!$D$7:$D$122,#REF!)+SUMIF(#REF!,'PM STICKER'!$D$7:$D$122,#REF!)+SUMIF(#REF!,'PM STICKER'!$D$7:$D$122,#REF!)</f>
        <v>#REF!</v>
      </c>
      <c r="K76" t="e">
        <f>SUMIF(#REF!,'PM STICKER'!$D$7:$D$122,#REF!)+SUMIF(#REF!,'PM STICKER'!$D$7:$D$122,#REF!)</f>
        <v>#REF!</v>
      </c>
      <c r="L76" t="e">
        <f>SUMIF(#REF!,'PM STICKER'!$D$7:$D$122,#REF!)+SUMIF(#REF!,'PM STICKER'!$D$7:$D$122,#REF!)+SUMIF(#REF!,'PM STICKER'!$D$7:$D$122,#REF!)</f>
        <v>#REF!</v>
      </c>
      <c r="M76" t="e">
        <f>SUMIF(#REF!,'PM STICKER'!$D$7:$D$122,#REF!)+SUMIF(#REF!,'PM STICKER'!$D$7:$D$122,#REF!)+SUMIF(#REF!,'PM STICKER'!$D$7:$D$122,#REF!)</f>
        <v>#REF!</v>
      </c>
      <c r="N76" t="e">
        <f>SUMIF(#REF!,'PM STICKER'!$D$7:$D$122,#REF!)+SUMIF(#REF!,'PM STICKER'!$D$7:$D$122,#REF!)+SUMIF(#REF!,'PM STICKER'!$D$7:$D$122,#REF!)</f>
        <v>#REF!</v>
      </c>
      <c r="O76" t="e">
        <f>SUMIF(#REF!,'PM STICKER'!$D$7:$D$122,#REF!)+SUMIF(#REF!,'PM STICKER'!$D$7:$D$122,#REF!)+SUMIF(#REF!,'PM STICKER'!$D$7:$D$122,#REF!)</f>
        <v>#REF!</v>
      </c>
      <c r="P76" t="e">
        <f>SUMIF(#REF!,'PM STICKER'!$D$7:$D$122,#REF!)+SUMIF(#REF!,'PM STICKER'!$D$7:$D$122,#REF!)</f>
        <v>#REF!</v>
      </c>
      <c r="Q76" t="e">
        <f>SUMIF(#REF!,'PM STICKER'!$D$7:$D$122,#REF!)+SUMIF(#REF!,'PM STICKER'!$D$7:$D$122,#REF!)+SUMIF(#REF!,'PM STICKER'!$D$7:$D$122,#REF!)</f>
        <v>#REF!</v>
      </c>
      <c r="R76" t="e">
        <f>SUMIF(#REF!,'PM STICKER'!$D$7:$D$122,#REF!)+SUMIF(#REF!,'PM STICKER'!$D$7:$D$122,#REF!)+SUMIF(#REF!,'PM STICKER'!$D$7:$D$122,#REF!)</f>
        <v>#REF!</v>
      </c>
      <c r="S76" t="e">
        <f>SUMIF(#REF!,'PM STICKER'!$D$7:$D$122,#REF!)+SUMIF(#REF!,'PM STICKER'!$D$7:$D$122,#REF!)+SUMIF(#REF!,'PM STICKER'!$D$7:$D$122,#REF!)</f>
        <v>#REF!</v>
      </c>
      <c r="T76" t="e">
        <f>SUMIF(#REF!,'PM STICKER'!$D$7:$D$122,#REF!)+SUMIF(#REF!,'PM STICKER'!$D$7:$D$122,#REF!)+SUMIF(#REF!,'PM STICKER'!$D$7:$D$122,#REF!)</f>
        <v>#REF!</v>
      </c>
      <c r="U76" t="e">
        <f>SUMIF(#REF!,'PM STICKER'!$D$7:$D$122,#REF!)+SUMIF(#REF!,'PM STICKER'!$D$7:$D$122,#REF!)+SUMIF(#REF!,'PM STICKER'!$D$7:$D$122,#REF!)</f>
        <v>#REF!</v>
      </c>
      <c r="V76" t="e">
        <f t="shared" si="2"/>
        <v>#REF!</v>
      </c>
      <c r="W76">
        <f>VLOOKUP(D76,'[2]Mobil PTTU 15'!$B$5:$K$119,10,0)</f>
        <v>0</v>
      </c>
    </row>
    <row r="77" spans="2:23" ht="15" customHeight="1">
      <c r="B77">
        <f t="shared" si="3"/>
        <v>71</v>
      </c>
      <c r="C77">
        <f>VLOOKUP(D77,'[2]Mobil PTTU 15'!$B$5:$F$119,5,0)</f>
        <v>0</v>
      </c>
      <c r="E77">
        <f>VLOOKUP(D77,'[2]Mobil PTTU 15'!$B$5:$C$119,2,0)</f>
        <v>0</v>
      </c>
      <c r="F77">
        <f>VLOOKUP(D77,'[2]Mobil PTTU 15'!$B$5:$D$119,3,0)</f>
        <v>0</v>
      </c>
      <c r="I77">
        <f>VLOOKUP(D77,'[2]Mobil PTTU 15'!$B$5:$I$119,8,0)</f>
        <v>0</v>
      </c>
      <c r="J77" t="e">
        <f>SUMIF(#REF!,'PM STICKER'!$D$7:$D$122,#REF!)+SUMIF(#REF!,'PM STICKER'!$D$7:$D$122,#REF!)+SUMIF(#REF!,'PM STICKER'!$D$7:$D$122,#REF!)</f>
        <v>#REF!</v>
      </c>
      <c r="K77" t="e">
        <f>SUMIF(#REF!,'PM STICKER'!$D$7:$D$122,#REF!)+SUMIF(#REF!,'PM STICKER'!$D$7:$D$122,#REF!)</f>
        <v>#REF!</v>
      </c>
      <c r="L77" t="e">
        <f>SUMIF(#REF!,'PM STICKER'!$D$7:$D$122,#REF!)+SUMIF(#REF!,'PM STICKER'!$D$7:$D$122,#REF!)+SUMIF(#REF!,'PM STICKER'!$D$7:$D$122,#REF!)</f>
        <v>#REF!</v>
      </c>
      <c r="M77" t="e">
        <f>SUMIF(#REF!,'PM STICKER'!$D$7:$D$122,#REF!)+SUMIF(#REF!,'PM STICKER'!$D$7:$D$122,#REF!)+SUMIF(#REF!,'PM STICKER'!$D$7:$D$122,#REF!)</f>
        <v>#REF!</v>
      </c>
      <c r="N77" t="e">
        <f>SUMIF(#REF!,'PM STICKER'!$D$7:$D$122,#REF!)+SUMIF(#REF!,'PM STICKER'!$D$7:$D$122,#REF!)+SUMIF(#REF!,'PM STICKER'!$D$7:$D$122,#REF!)</f>
        <v>#REF!</v>
      </c>
      <c r="O77" t="e">
        <f>SUMIF(#REF!,'PM STICKER'!$D$7:$D$122,#REF!)+SUMIF(#REF!,'PM STICKER'!$D$7:$D$122,#REF!)+SUMIF(#REF!,'PM STICKER'!$D$7:$D$122,#REF!)</f>
        <v>#REF!</v>
      </c>
      <c r="P77" t="e">
        <f>SUMIF(#REF!,'PM STICKER'!$D$7:$D$122,#REF!)+SUMIF(#REF!,'PM STICKER'!$D$7:$D$122,#REF!)</f>
        <v>#REF!</v>
      </c>
      <c r="Q77" t="e">
        <f>SUMIF(#REF!,'PM STICKER'!$D$7:$D$122,#REF!)+SUMIF(#REF!,'PM STICKER'!$D$7:$D$122,#REF!)+SUMIF(#REF!,'PM STICKER'!$D$7:$D$122,#REF!)</f>
        <v>#REF!</v>
      </c>
      <c r="R77" t="e">
        <f>SUMIF(#REF!,'PM STICKER'!$D$7:$D$122,#REF!)+SUMIF(#REF!,'PM STICKER'!$D$7:$D$122,#REF!)+SUMIF(#REF!,'PM STICKER'!$D$7:$D$122,#REF!)</f>
        <v>#REF!</v>
      </c>
      <c r="S77" t="e">
        <f>SUMIF(#REF!,'PM STICKER'!$D$7:$D$122,#REF!)+SUMIF(#REF!,'PM STICKER'!$D$7:$D$122,#REF!)+SUMIF(#REF!,'PM STICKER'!$D$7:$D$122,#REF!)</f>
        <v>#REF!</v>
      </c>
      <c r="T77" t="e">
        <f>SUMIF(#REF!,'PM STICKER'!$D$7:$D$122,#REF!)+SUMIF(#REF!,'PM STICKER'!$D$7:$D$122,#REF!)+SUMIF(#REF!,'PM STICKER'!$D$7:$D$122,#REF!)</f>
        <v>#REF!</v>
      </c>
      <c r="U77" t="e">
        <f>SUMIF(#REF!,'PM STICKER'!$D$7:$D$122,#REF!)+SUMIF(#REF!,'PM STICKER'!$D$7:$D$122,#REF!)+SUMIF(#REF!,'PM STICKER'!$D$7:$D$122,#REF!)</f>
        <v>#REF!</v>
      </c>
      <c r="V77" t="e">
        <f t="shared" si="2"/>
        <v>#REF!</v>
      </c>
      <c r="W77">
        <f>VLOOKUP(D77,'[2]Mobil PTTU 15'!$B$5:$K$119,10,0)</f>
        <v>0</v>
      </c>
    </row>
    <row r="78" spans="2:23" ht="15" customHeight="1">
      <c r="B78">
        <f t="shared" si="3"/>
        <v>72</v>
      </c>
      <c r="C78">
        <f>VLOOKUP(D78,'[2]Mobil PTTU 15'!$B$5:$F$119,5,0)</f>
        <v>0</v>
      </c>
      <c r="E78">
        <f>VLOOKUP(D78,'[2]Mobil PTTU 15'!$B$5:$C$119,2,0)</f>
        <v>0</v>
      </c>
      <c r="F78">
        <f>VLOOKUP(D78,'[2]Mobil PTTU 15'!$B$5:$D$119,3,0)</f>
        <v>0</v>
      </c>
      <c r="I78">
        <f>VLOOKUP(D78,'[2]Mobil PTTU 15'!$B$5:$I$119,8,0)</f>
        <v>0</v>
      </c>
      <c r="J78" t="e">
        <f>SUMIF(#REF!,'PM STICKER'!$D$7:$D$122,#REF!)+SUMIF(#REF!,'PM STICKER'!$D$7:$D$122,#REF!)+SUMIF(#REF!,'PM STICKER'!$D$7:$D$122,#REF!)</f>
        <v>#REF!</v>
      </c>
      <c r="K78" t="e">
        <f>SUMIF(#REF!,'PM STICKER'!$D$7:$D$122,#REF!)+SUMIF(#REF!,'PM STICKER'!$D$7:$D$122,#REF!)</f>
        <v>#REF!</v>
      </c>
      <c r="L78" t="e">
        <f>SUMIF(#REF!,'PM STICKER'!$D$7:$D$122,#REF!)+SUMIF(#REF!,'PM STICKER'!$D$7:$D$122,#REF!)+SUMIF(#REF!,'PM STICKER'!$D$7:$D$122,#REF!)</f>
        <v>#REF!</v>
      </c>
      <c r="M78" t="e">
        <f>SUMIF(#REF!,'PM STICKER'!$D$7:$D$122,#REF!)+SUMIF(#REF!,'PM STICKER'!$D$7:$D$122,#REF!)+SUMIF(#REF!,'PM STICKER'!$D$7:$D$122,#REF!)</f>
        <v>#REF!</v>
      </c>
      <c r="N78" t="e">
        <f>SUMIF(#REF!,'PM STICKER'!$D$7:$D$122,#REF!)+SUMIF(#REF!,'PM STICKER'!$D$7:$D$122,#REF!)+SUMIF(#REF!,'PM STICKER'!$D$7:$D$122,#REF!)</f>
        <v>#REF!</v>
      </c>
      <c r="O78" t="e">
        <f>SUMIF(#REF!,'PM STICKER'!$D$7:$D$122,#REF!)+SUMIF(#REF!,'PM STICKER'!$D$7:$D$122,#REF!)+SUMIF(#REF!,'PM STICKER'!$D$7:$D$122,#REF!)</f>
        <v>#REF!</v>
      </c>
      <c r="P78" t="e">
        <f>SUMIF(#REF!,'PM STICKER'!$D$7:$D$122,#REF!)+SUMIF(#REF!,'PM STICKER'!$D$7:$D$122,#REF!)</f>
        <v>#REF!</v>
      </c>
      <c r="Q78" t="e">
        <f>SUMIF(#REF!,'PM STICKER'!$D$7:$D$122,#REF!)+SUMIF(#REF!,'PM STICKER'!$D$7:$D$122,#REF!)+SUMIF(#REF!,'PM STICKER'!$D$7:$D$122,#REF!)</f>
        <v>#REF!</v>
      </c>
      <c r="R78" t="e">
        <f>SUMIF(#REF!,'PM STICKER'!$D$7:$D$122,#REF!)+SUMIF(#REF!,'PM STICKER'!$D$7:$D$122,#REF!)+SUMIF(#REF!,'PM STICKER'!$D$7:$D$122,#REF!)</f>
        <v>#REF!</v>
      </c>
      <c r="S78" t="e">
        <f>SUMIF(#REF!,'PM STICKER'!$D$7:$D$122,#REF!)+SUMIF(#REF!,'PM STICKER'!$D$7:$D$122,#REF!)+SUMIF(#REF!,'PM STICKER'!$D$7:$D$122,#REF!)</f>
        <v>#REF!</v>
      </c>
      <c r="T78" t="e">
        <f>SUMIF(#REF!,'PM STICKER'!$D$7:$D$122,#REF!)+SUMIF(#REF!,'PM STICKER'!$D$7:$D$122,#REF!)+SUMIF(#REF!,'PM STICKER'!$D$7:$D$122,#REF!)</f>
        <v>#REF!</v>
      </c>
      <c r="U78" t="e">
        <f>SUMIF(#REF!,'PM STICKER'!$D$7:$D$122,#REF!)+SUMIF(#REF!,'PM STICKER'!$D$7:$D$122,#REF!)+SUMIF(#REF!,'PM STICKER'!$D$7:$D$122,#REF!)</f>
        <v>#REF!</v>
      </c>
      <c r="V78" t="e">
        <f t="shared" si="2"/>
        <v>#REF!</v>
      </c>
      <c r="W78">
        <f>VLOOKUP(D78,'[2]Mobil PTTU 15'!$B$5:$K$119,10,0)</f>
        <v>0</v>
      </c>
    </row>
    <row r="79" spans="2:23" ht="15" customHeight="1">
      <c r="B79">
        <f t="shared" si="3"/>
        <v>73</v>
      </c>
      <c r="C79">
        <f>VLOOKUP(D79,'[2]Mobil PTTU 15'!$B$5:$F$119,5,0)</f>
        <v>0</v>
      </c>
      <c r="E79">
        <f>VLOOKUP(D79,'[2]Mobil PTTU 15'!$B$5:$C$119,2,0)</f>
        <v>0</v>
      </c>
      <c r="F79">
        <f>VLOOKUP(D79,'[2]Mobil PTTU 15'!$B$5:$D$119,3,0)</f>
        <v>0</v>
      </c>
      <c r="I79">
        <f>VLOOKUP(D79,'[2]Mobil PTTU 15'!$B$5:$I$119,8,0)</f>
        <v>0</v>
      </c>
      <c r="J79" t="e">
        <f>SUMIF(#REF!,'PM STICKER'!$D$7:$D$122,#REF!)+SUMIF(#REF!,'PM STICKER'!$D$7:$D$122,#REF!)+SUMIF(#REF!,'PM STICKER'!$D$7:$D$122,#REF!)</f>
        <v>#REF!</v>
      </c>
      <c r="K79" t="e">
        <f>SUMIF(#REF!,'PM STICKER'!$D$7:$D$122,#REF!)+SUMIF(#REF!,'PM STICKER'!$D$7:$D$122,#REF!)</f>
        <v>#REF!</v>
      </c>
      <c r="L79" t="e">
        <f>SUMIF(#REF!,'PM STICKER'!$D$7:$D$122,#REF!)+SUMIF(#REF!,'PM STICKER'!$D$7:$D$122,#REF!)+SUMIF(#REF!,'PM STICKER'!$D$7:$D$122,#REF!)</f>
        <v>#REF!</v>
      </c>
      <c r="M79" t="e">
        <f>SUMIF(#REF!,'PM STICKER'!$D$7:$D$122,#REF!)+SUMIF(#REF!,'PM STICKER'!$D$7:$D$122,#REF!)+SUMIF(#REF!,'PM STICKER'!$D$7:$D$122,#REF!)</f>
        <v>#REF!</v>
      </c>
      <c r="N79" t="e">
        <f>SUMIF(#REF!,'PM STICKER'!$D$7:$D$122,#REF!)+SUMIF(#REF!,'PM STICKER'!$D$7:$D$122,#REF!)+SUMIF(#REF!,'PM STICKER'!$D$7:$D$122,#REF!)</f>
        <v>#REF!</v>
      </c>
      <c r="O79" t="e">
        <f>SUMIF(#REF!,'PM STICKER'!$D$7:$D$122,#REF!)+SUMIF(#REF!,'PM STICKER'!$D$7:$D$122,#REF!)+SUMIF(#REF!,'PM STICKER'!$D$7:$D$122,#REF!)</f>
        <v>#REF!</v>
      </c>
      <c r="P79" t="e">
        <f>SUMIF(#REF!,'PM STICKER'!$D$7:$D$122,#REF!)+SUMIF(#REF!,'PM STICKER'!$D$7:$D$122,#REF!)</f>
        <v>#REF!</v>
      </c>
      <c r="Q79" t="e">
        <f>SUMIF(#REF!,'PM STICKER'!$D$7:$D$122,#REF!)+SUMIF(#REF!,'PM STICKER'!$D$7:$D$122,#REF!)+SUMIF(#REF!,'PM STICKER'!$D$7:$D$122,#REF!)</f>
        <v>#REF!</v>
      </c>
      <c r="R79" t="e">
        <f>SUMIF(#REF!,'PM STICKER'!$D$7:$D$122,#REF!)+SUMIF(#REF!,'PM STICKER'!$D$7:$D$122,#REF!)+SUMIF(#REF!,'PM STICKER'!$D$7:$D$122,#REF!)</f>
        <v>#REF!</v>
      </c>
      <c r="S79" t="e">
        <f>SUMIF(#REF!,'PM STICKER'!$D$7:$D$122,#REF!)+SUMIF(#REF!,'PM STICKER'!$D$7:$D$122,#REF!)+SUMIF(#REF!,'PM STICKER'!$D$7:$D$122,#REF!)</f>
        <v>#REF!</v>
      </c>
      <c r="T79" t="e">
        <f>SUMIF(#REF!,'PM STICKER'!$D$7:$D$122,#REF!)+SUMIF(#REF!,'PM STICKER'!$D$7:$D$122,#REF!)+SUMIF(#REF!,'PM STICKER'!$D$7:$D$122,#REF!)</f>
        <v>#REF!</v>
      </c>
      <c r="U79" t="e">
        <f>SUMIF(#REF!,'PM STICKER'!$D$7:$D$122,#REF!)+SUMIF(#REF!,'PM STICKER'!$D$7:$D$122,#REF!)+SUMIF(#REF!,'PM STICKER'!$D$7:$D$122,#REF!)</f>
        <v>#REF!</v>
      </c>
      <c r="V79" t="e">
        <f t="shared" si="2"/>
        <v>#REF!</v>
      </c>
      <c r="W79">
        <f>VLOOKUP(D79,'[2]Mobil PTTU 15'!$B$5:$K$119,10,0)</f>
        <v>0</v>
      </c>
    </row>
    <row r="80" spans="2:23" ht="15" customHeight="1">
      <c r="B80">
        <f t="shared" si="3"/>
        <v>74</v>
      </c>
      <c r="C80">
        <f>VLOOKUP(D80,'[2]Mobil PTTU 15'!$B$5:$F$119,5,0)</f>
        <v>0</v>
      </c>
      <c r="E80">
        <f>VLOOKUP(D80,'[2]Mobil PTTU 15'!$B$5:$C$119,2,0)</f>
        <v>0</v>
      </c>
      <c r="F80">
        <f>VLOOKUP(D80,'[2]Mobil PTTU 15'!$B$5:$D$119,3,0)</f>
        <v>0</v>
      </c>
      <c r="I80">
        <f>VLOOKUP(D80,'[2]Mobil PTTU 15'!$B$5:$I$119,8,0)</f>
        <v>0</v>
      </c>
      <c r="J80" t="e">
        <f>SUMIF(#REF!,'PM STICKER'!$D$7:$D$122,#REF!)+SUMIF(#REF!,'PM STICKER'!$D$7:$D$122,#REF!)+SUMIF(#REF!,'PM STICKER'!$D$7:$D$122,#REF!)</f>
        <v>#REF!</v>
      </c>
      <c r="K80" t="e">
        <f>SUMIF(#REF!,'PM STICKER'!$D$7:$D$122,#REF!)+SUMIF(#REF!,'PM STICKER'!$D$7:$D$122,#REF!)</f>
        <v>#REF!</v>
      </c>
      <c r="L80" t="e">
        <f>SUMIF(#REF!,'PM STICKER'!$D$7:$D$122,#REF!)+SUMIF(#REF!,'PM STICKER'!$D$7:$D$122,#REF!)+SUMIF(#REF!,'PM STICKER'!$D$7:$D$122,#REF!)</f>
        <v>#REF!</v>
      </c>
      <c r="M80" t="e">
        <f>SUMIF(#REF!,'PM STICKER'!$D$7:$D$122,#REF!)+SUMIF(#REF!,'PM STICKER'!$D$7:$D$122,#REF!)+SUMIF(#REF!,'PM STICKER'!$D$7:$D$122,#REF!)</f>
        <v>#REF!</v>
      </c>
      <c r="N80" t="e">
        <f>SUMIF(#REF!,'PM STICKER'!$D$7:$D$122,#REF!)+SUMIF(#REF!,'PM STICKER'!$D$7:$D$122,#REF!)+SUMIF(#REF!,'PM STICKER'!$D$7:$D$122,#REF!)</f>
        <v>#REF!</v>
      </c>
      <c r="O80" t="e">
        <f>SUMIF(#REF!,'PM STICKER'!$D$7:$D$122,#REF!)+SUMIF(#REF!,'PM STICKER'!$D$7:$D$122,#REF!)+SUMIF(#REF!,'PM STICKER'!$D$7:$D$122,#REF!)</f>
        <v>#REF!</v>
      </c>
      <c r="P80" t="e">
        <f>SUMIF(#REF!,'PM STICKER'!$D$7:$D$122,#REF!)+SUMIF(#REF!,'PM STICKER'!$D$7:$D$122,#REF!)</f>
        <v>#REF!</v>
      </c>
      <c r="Q80" t="e">
        <f>SUMIF(#REF!,'PM STICKER'!$D$7:$D$122,#REF!)+SUMIF(#REF!,'PM STICKER'!$D$7:$D$122,#REF!)+SUMIF(#REF!,'PM STICKER'!$D$7:$D$122,#REF!)</f>
        <v>#REF!</v>
      </c>
      <c r="R80" t="e">
        <f>SUMIF(#REF!,'PM STICKER'!$D$7:$D$122,#REF!)+SUMIF(#REF!,'PM STICKER'!$D$7:$D$122,#REF!)+SUMIF(#REF!,'PM STICKER'!$D$7:$D$122,#REF!)</f>
        <v>#REF!</v>
      </c>
      <c r="S80" t="e">
        <f>SUMIF(#REF!,'PM STICKER'!$D$7:$D$122,#REF!)+SUMIF(#REF!,'PM STICKER'!$D$7:$D$122,#REF!)+SUMIF(#REF!,'PM STICKER'!$D$7:$D$122,#REF!)</f>
        <v>#REF!</v>
      </c>
      <c r="T80" t="e">
        <f>SUMIF(#REF!,'PM STICKER'!$D$7:$D$122,#REF!)+SUMIF(#REF!,'PM STICKER'!$D$7:$D$122,#REF!)+SUMIF(#REF!,'PM STICKER'!$D$7:$D$122,#REF!)</f>
        <v>#REF!</v>
      </c>
      <c r="U80" t="e">
        <f>SUMIF(#REF!,'PM STICKER'!$D$7:$D$122,#REF!)+SUMIF(#REF!,'PM STICKER'!$D$7:$D$122,#REF!)+SUMIF(#REF!,'PM STICKER'!$D$7:$D$122,#REF!)</f>
        <v>#REF!</v>
      </c>
      <c r="V80" t="e">
        <f t="shared" si="2"/>
        <v>#REF!</v>
      </c>
      <c r="W80">
        <f>VLOOKUP(D80,'[2]Mobil PTTU 15'!$B$5:$K$119,10,0)</f>
        <v>0</v>
      </c>
    </row>
    <row r="81" spans="2:23" ht="15" hidden="1" customHeight="1">
      <c r="B81">
        <f t="shared" si="3"/>
        <v>75</v>
      </c>
      <c r="C81" t="str">
        <f>VLOOKUP(D81,'[2]Mobil PTTU 15'!$B$5:$F$119,5,0)</f>
        <v>TOYOTA AVANZA (SILVER) 4X2</v>
      </c>
      <c r="D81" t="s">
        <v>43</v>
      </c>
      <c r="E81" t="s">
        <v>54</v>
      </c>
      <c r="F81">
        <f>VLOOKUP(D81,'[2]Mobil PTTU 15'!$B$5:$D$119,3,0)</f>
        <v>2008</v>
      </c>
      <c r="H81" t="str">
        <f>VLOOKUP(D81,'[2]Mobil PTTU 15'!$B$5:$H$119,7,0)</f>
        <v>MANAGEMENT</v>
      </c>
      <c r="I81" t="str">
        <f>VLOOKUP(D81,'[2]Mobil PTTU 15'!$B$5:$I$119,8,0)</f>
        <v>MANAGEMENT</v>
      </c>
      <c r="J81" t="e">
        <f>SUMIF(#REF!,'PM STICKER'!$D$7:$D$122,#REF!)+SUMIF(#REF!,'PM STICKER'!$D$7:$D$122,#REF!)+SUMIF(#REF!,'PM STICKER'!$D$7:$D$122,#REF!)</f>
        <v>#REF!</v>
      </c>
      <c r="K81" t="e">
        <f>SUMIF(#REF!,'PM STICKER'!$D$7:$D$122,#REF!)+SUMIF(#REF!,'PM STICKER'!$D$7:$D$122,#REF!)</f>
        <v>#REF!</v>
      </c>
      <c r="L81" t="e">
        <f>SUMIF(#REF!,'PM STICKER'!$D$7:$D$122,#REF!)+SUMIF(#REF!,'PM STICKER'!$D$7:$D$122,#REF!)+SUMIF(#REF!,'PM STICKER'!$D$7:$D$122,#REF!)</f>
        <v>#REF!</v>
      </c>
      <c r="M81" t="e">
        <f>SUMIF(#REF!,'PM STICKER'!$D$7:$D$122,#REF!)+SUMIF(#REF!,'PM STICKER'!$D$7:$D$122,#REF!)+SUMIF(#REF!,'PM STICKER'!$D$7:$D$122,#REF!)</f>
        <v>#REF!</v>
      </c>
      <c r="N81" t="e">
        <f>SUMIF(#REF!,'PM STICKER'!$D$7:$D$122,#REF!)+SUMIF(#REF!,'PM STICKER'!$D$7:$D$122,#REF!)+SUMIF(#REF!,'PM STICKER'!$D$7:$D$122,#REF!)</f>
        <v>#REF!</v>
      </c>
      <c r="O81" t="e">
        <f>SUMIF(#REF!,'PM STICKER'!$D$7:$D$122,#REF!)+SUMIF(#REF!,'PM STICKER'!$D$7:$D$122,#REF!)+SUMIF(#REF!,'PM STICKER'!$D$7:$D$122,#REF!)</f>
        <v>#REF!</v>
      </c>
      <c r="P81" t="e">
        <f>SUMIF(#REF!,'PM STICKER'!$D$7:$D$122,#REF!)+SUMIF(#REF!,'PM STICKER'!$D$7:$D$122,#REF!)</f>
        <v>#REF!</v>
      </c>
      <c r="Q81" t="e">
        <f>SUMIF(#REF!,'PM STICKER'!$D$7:$D$122,#REF!)+SUMIF(#REF!,'PM STICKER'!$D$7:$D$122,#REF!)+SUMIF(#REF!,'PM STICKER'!$D$7:$D$122,#REF!)</f>
        <v>#REF!</v>
      </c>
      <c r="R81" t="e">
        <f>SUMIF(#REF!,'PM STICKER'!$D$7:$D$122,#REF!)+SUMIF(#REF!,'PM STICKER'!$D$7:$D$122,#REF!)+SUMIF(#REF!,'PM STICKER'!$D$7:$D$122,#REF!)</f>
        <v>#REF!</v>
      </c>
      <c r="S81" t="e">
        <f>SUMIF(#REF!,'PM STICKER'!$D$7:$D$122,#REF!)+SUMIF(#REF!,'PM STICKER'!$D$7:$D$122,#REF!)+SUMIF(#REF!,'PM STICKER'!$D$7:$D$122,#REF!)</f>
        <v>#REF!</v>
      </c>
      <c r="T81" t="e">
        <f>SUMIF(#REF!,'PM STICKER'!$D$7:$D$122,#REF!)+SUMIF(#REF!,'PM STICKER'!$D$7:$D$122,#REF!)+SUMIF(#REF!,'PM STICKER'!$D$7:$D$122,#REF!)</f>
        <v>#REF!</v>
      </c>
      <c r="U81" t="e">
        <f>SUMIF(#REF!,'PM STICKER'!$D$7:$D$122,#REF!)+SUMIF(#REF!,'PM STICKER'!$D$7:$D$122,#REF!)+SUMIF(#REF!,'PM STICKER'!$D$7:$D$122,#REF!)</f>
        <v>#REF!</v>
      </c>
      <c r="V81" t="e">
        <f t="shared" si="2"/>
        <v>#REF!</v>
      </c>
      <c r="W81" t="str">
        <f>VLOOKUP(D81,'[2]Mobil PTTU 15'!$B$5:$K$119,10,0)</f>
        <v>7000003604/10C0299JA</v>
      </c>
    </row>
    <row r="82" spans="2:23" ht="15" customHeight="1">
      <c r="B82">
        <f t="shared" si="3"/>
        <v>76</v>
      </c>
      <c r="C82">
        <f>VLOOKUP(D82,'[2]Mobil PTTU 15'!$B$5:$F$119,5,0)</f>
        <v>0</v>
      </c>
      <c r="E82">
        <f>VLOOKUP(D82,'[2]Mobil PTTU 15'!$B$5:$C$119,2,0)</f>
        <v>0</v>
      </c>
      <c r="F82">
        <f>VLOOKUP(D82,'[2]Mobil PTTU 15'!$B$5:$D$119,3,0)</f>
        <v>0</v>
      </c>
      <c r="I82">
        <f>VLOOKUP(D82,'[2]Mobil PTTU 15'!$B$5:$I$119,8,0)</f>
        <v>0</v>
      </c>
      <c r="J82" t="e">
        <f>SUMIF(#REF!,'PM STICKER'!$D$7:$D$122,#REF!)+SUMIF(#REF!,'PM STICKER'!$D$7:$D$122,#REF!)+SUMIF(#REF!,'PM STICKER'!$D$7:$D$122,#REF!)</f>
        <v>#REF!</v>
      </c>
      <c r="K82" t="e">
        <f>SUMIF(#REF!,'PM STICKER'!$D$7:$D$122,#REF!)+SUMIF(#REF!,'PM STICKER'!$D$7:$D$122,#REF!)</f>
        <v>#REF!</v>
      </c>
      <c r="L82" t="e">
        <f>SUMIF(#REF!,'PM STICKER'!$D$7:$D$122,#REF!)+SUMIF(#REF!,'PM STICKER'!$D$7:$D$122,#REF!)+SUMIF(#REF!,'PM STICKER'!$D$7:$D$122,#REF!)</f>
        <v>#REF!</v>
      </c>
      <c r="M82" t="e">
        <f>SUMIF(#REF!,'PM STICKER'!$D$7:$D$122,#REF!)+SUMIF(#REF!,'PM STICKER'!$D$7:$D$122,#REF!)+SUMIF(#REF!,'PM STICKER'!$D$7:$D$122,#REF!)</f>
        <v>#REF!</v>
      </c>
      <c r="N82" t="e">
        <f>SUMIF(#REF!,'PM STICKER'!$D$7:$D$122,#REF!)+SUMIF(#REF!,'PM STICKER'!$D$7:$D$122,#REF!)+SUMIF(#REF!,'PM STICKER'!$D$7:$D$122,#REF!)</f>
        <v>#REF!</v>
      </c>
      <c r="O82" t="e">
        <f>SUMIF(#REF!,'PM STICKER'!$D$7:$D$122,#REF!)+SUMIF(#REF!,'PM STICKER'!$D$7:$D$122,#REF!)+SUMIF(#REF!,'PM STICKER'!$D$7:$D$122,#REF!)</f>
        <v>#REF!</v>
      </c>
      <c r="P82" t="e">
        <f>SUMIF(#REF!,'PM STICKER'!$D$7:$D$122,#REF!)+SUMIF(#REF!,'PM STICKER'!$D$7:$D$122,#REF!)</f>
        <v>#REF!</v>
      </c>
      <c r="Q82" t="e">
        <f>SUMIF(#REF!,'PM STICKER'!$D$7:$D$122,#REF!)+SUMIF(#REF!,'PM STICKER'!$D$7:$D$122,#REF!)+SUMIF(#REF!,'PM STICKER'!$D$7:$D$122,#REF!)</f>
        <v>#REF!</v>
      </c>
      <c r="R82" t="e">
        <f>SUMIF(#REF!,'PM STICKER'!$D$7:$D$122,#REF!)+SUMIF(#REF!,'PM STICKER'!$D$7:$D$122,#REF!)+SUMIF(#REF!,'PM STICKER'!$D$7:$D$122,#REF!)</f>
        <v>#REF!</v>
      </c>
      <c r="S82" t="e">
        <f>SUMIF(#REF!,'PM STICKER'!$D$7:$D$122,#REF!)+SUMIF(#REF!,'PM STICKER'!$D$7:$D$122,#REF!)+SUMIF(#REF!,'PM STICKER'!$D$7:$D$122,#REF!)</f>
        <v>#REF!</v>
      </c>
      <c r="T82" t="e">
        <f>SUMIF(#REF!,'PM STICKER'!$D$7:$D$122,#REF!)+SUMIF(#REF!,'PM STICKER'!$D$7:$D$122,#REF!)+SUMIF(#REF!,'PM STICKER'!$D$7:$D$122,#REF!)</f>
        <v>#REF!</v>
      </c>
      <c r="U82" t="e">
        <f>SUMIF(#REF!,'PM STICKER'!$D$7:$D$122,#REF!)+SUMIF(#REF!,'PM STICKER'!$D$7:$D$122,#REF!)+SUMIF(#REF!,'PM STICKER'!$D$7:$D$122,#REF!)</f>
        <v>#REF!</v>
      </c>
      <c r="V82" t="e">
        <f t="shared" si="2"/>
        <v>#REF!</v>
      </c>
      <c r="W82">
        <f>VLOOKUP(D82,'[2]Mobil PTTU 15'!$B$5:$K$119,10,0)</f>
        <v>0</v>
      </c>
    </row>
    <row r="83" spans="2:23" ht="15" customHeight="1">
      <c r="B83">
        <f t="shared" si="3"/>
        <v>77</v>
      </c>
      <c r="C83">
        <f>VLOOKUP(D83,'[2]Mobil PTTU 15'!$B$5:$F$119,5,0)</f>
        <v>0</v>
      </c>
      <c r="E83">
        <f>VLOOKUP(D83,'[2]Mobil PTTU 15'!$B$5:$C$119,2,0)</f>
        <v>0</v>
      </c>
      <c r="F83">
        <f>VLOOKUP(D83,'[2]Mobil PTTU 15'!$B$5:$D$119,3,0)</f>
        <v>0</v>
      </c>
      <c r="I83">
        <f>VLOOKUP(D83,'[2]Mobil PTTU 15'!$B$5:$I$119,8,0)</f>
        <v>0</v>
      </c>
      <c r="J83" t="e">
        <f>SUMIF(#REF!,'PM STICKER'!$D$7:$D$122,#REF!)+SUMIF(#REF!,'PM STICKER'!$D$7:$D$122,#REF!)+SUMIF(#REF!,'PM STICKER'!$D$7:$D$122,#REF!)</f>
        <v>#REF!</v>
      </c>
      <c r="K83" t="e">
        <f>SUMIF(#REF!,'PM STICKER'!$D$7:$D$122,#REF!)+SUMIF(#REF!,'PM STICKER'!$D$7:$D$122,#REF!)</f>
        <v>#REF!</v>
      </c>
      <c r="L83" t="e">
        <f>SUMIF(#REF!,'PM STICKER'!$D$7:$D$122,#REF!)+SUMIF(#REF!,'PM STICKER'!$D$7:$D$122,#REF!)+SUMIF(#REF!,'PM STICKER'!$D$7:$D$122,#REF!)</f>
        <v>#REF!</v>
      </c>
      <c r="M83" t="e">
        <f>SUMIF(#REF!,'PM STICKER'!$D$7:$D$122,#REF!)+SUMIF(#REF!,'PM STICKER'!$D$7:$D$122,#REF!)+SUMIF(#REF!,'PM STICKER'!$D$7:$D$122,#REF!)</f>
        <v>#REF!</v>
      </c>
      <c r="N83" t="e">
        <f>SUMIF(#REF!,'PM STICKER'!$D$7:$D$122,#REF!)+SUMIF(#REF!,'PM STICKER'!$D$7:$D$122,#REF!)+SUMIF(#REF!,'PM STICKER'!$D$7:$D$122,#REF!)</f>
        <v>#REF!</v>
      </c>
      <c r="O83" t="e">
        <f>SUMIF(#REF!,'PM STICKER'!$D$7:$D$122,#REF!)+SUMIF(#REF!,'PM STICKER'!$D$7:$D$122,#REF!)+SUMIF(#REF!,'PM STICKER'!$D$7:$D$122,#REF!)</f>
        <v>#REF!</v>
      </c>
      <c r="P83" t="e">
        <f>SUMIF(#REF!,'PM STICKER'!$D$7:$D$122,#REF!)+SUMIF(#REF!,'PM STICKER'!$D$7:$D$122,#REF!)</f>
        <v>#REF!</v>
      </c>
      <c r="Q83" t="e">
        <f>SUMIF(#REF!,'PM STICKER'!$D$7:$D$122,#REF!)+SUMIF(#REF!,'PM STICKER'!$D$7:$D$122,#REF!)+SUMIF(#REF!,'PM STICKER'!$D$7:$D$122,#REF!)</f>
        <v>#REF!</v>
      </c>
      <c r="R83" t="e">
        <f>SUMIF(#REF!,'PM STICKER'!$D$7:$D$122,#REF!)+SUMIF(#REF!,'PM STICKER'!$D$7:$D$122,#REF!)+SUMIF(#REF!,'PM STICKER'!$D$7:$D$122,#REF!)</f>
        <v>#REF!</v>
      </c>
      <c r="S83" t="e">
        <f>SUMIF(#REF!,'PM STICKER'!$D$7:$D$122,#REF!)+SUMIF(#REF!,'PM STICKER'!$D$7:$D$122,#REF!)+SUMIF(#REF!,'PM STICKER'!$D$7:$D$122,#REF!)</f>
        <v>#REF!</v>
      </c>
      <c r="T83" t="e">
        <f>SUMIF(#REF!,'PM STICKER'!$D$7:$D$122,#REF!)+SUMIF(#REF!,'PM STICKER'!$D$7:$D$122,#REF!)+SUMIF(#REF!,'PM STICKER'!$D$7:$D$122,#REF!)</f>
        <v>#REF!</v>
      </c>
      <c r="U83" t="e">
        <f>SUMIF(#REF!,'PM STICKER'!$D$7:$D$122,#REF!)+SUMIF(#REF!,'PM STICKER'!$D$7:$D$122,#REF!)+SUMIF(#REF!,'PM STICKER'!$D$7:$D$122,#REF!)</f>
        <v>#REF!</v>
      </c>
      <c r="V83" t="e">
        <f t="shared" si="2"/>
        <v>#REF!</v>
      </c>
      <c r="W83">
        <f>VLOOKUP(D83,'[2]Mobil PTTU 15'!$B$5:$K$119,10,0)</f>
        <v>0</v>
      </c>
    </row>
    <row r="84" spans="2:23" ht="15" customHeight="1">
      <c r="B84">
        <f t="shared" si="3"/>
        <v>78</v>
      </c>
      <c r="C84">
        <f>VLOOKUP(D84,'[2]Mobil PTTU 15'!$B$5:$F$119,5,0)</f>
        <v>0</v>
      </c>
      <c r="E84">
        <f>VLOOKUP(D84,'[2]Mobil PTTU 15'!$B$5:$C$119,2,0)</f>
        <v>0</v>
      </c>
      <c r="F84">
        <f>VLOOKUP(D84,'[2]Mobil PTTU 15'!$B$5:$D$119,3,0)</f>
        <v>0</v>
      </c>
      <c r="I84">
        <f>VLOOKUP(D84,'[2]Mobil PTTU 15'!$B$5:$I$119,8,0)</f>
        <v>0</v>
      </c>
      <c r="J84" t="e">
        <f>SUMIF(#REF!,'PM STICKER'!$D$7:$D$122,#REF!)+SUMIF(#REF!,'PM STICKER'!$D$7:$D$122,#REF!)+SUMIF(#REF!,'PM STICKER'!$D$7:$D$122,#REF!)</f>
        <v>#REF!</v>
      </c>
      <c r="K84" t="e">
        <f>SUMIF(#REF!,'PM STICKER'!$D$7:$D$122,#REF!)+SUMIF(#REF!,'PM STICKER'!$D$7:$D$122,#REF!)</f>
        <v>#REF!</v>
      </c>
      <c r="L84" t="e">
        <f>SUMIF(#REF!,'PM STICKER'!$D$7:$D$122,#REF!)+SUMIF(#REF!,'PM STICKER'!$D$7:$D$122,#REF!)+SUMIF(#REF!,'PM STICKER'!$D$7:$D$122,#REF!)</f>
        <v>#REF!</v>
      </c>
      <c r="M84" t="e">
        <f>SUMIF(#REF!,'PM STICKER'!$D$7:$D$122,#REF!)+SUMIF(#REF!,'PM STICKER'!$D$7:$D$122,#REF!)+SUMIF(#REF!,'PM STICKER'!$D$7:$D$122,#REF!)</f>
        <v>#REF!</v>
      </c>
      <c r="N84" t="e">
        <f>SUMIF(#REF!,'PM STICKER'!$D$7:$D$122,#REF!)+SUMIF(#REF!,'PM STICKER'!$D$7:$D$122,#REF!)+SUMIF(#REF!,'PM STICKER'!$D$7:$D$122,#REF!)</f>
        <v>#REF!</v>
      </c>
      <c r="O84" t="e">
        <f>SUMIF(#REF!,'PM STICKER'!$D$7:$D$122,#REF!)+SUMIF(#REF!,'PM STICKER'!$D$7:$D$122,#REF!)+SUMIF(#REF!,'PM STICKER'!$D$7:$D$122,#REF!)</f>
        <v>#REF!</v>
      </c>
      <c r="P84" t="e">
        <f>SUMIF(#REF!,'PM STICKER'!$D$7:$D$122,#REF!)+SUMIF(#REF!,'PM STICKER'!$D$7:$D$122,#REF!)</f>
        <v>#REF!</v>
      </c>
      <c r="Q84" t="e">
        <f>SUMIF(#REF!,'PM STICKER'!$D$7:$D$122,#REF!)+SUMIF(#REF!,'PM STICKER'!$D$7:$D$122,#REF!)+SUMIF(#REF!,'PM STICKER'!$D$7:$D$122,#REF!)</f>
        <v>#REF!</v>
      </c>
      <c r="R84" t="e">
        <f>SUMIF(#REF!,'PM STICKER'!$D$7:$D$122,#REF!)+SUMIF(#REF!,'PM STICKER'!$D$7:$D$122,#REF!)+SUMIF(#REF!,'PM STICKER'!$D$7:$D$122,#REF!)</f>
        <v>#REF!</v>
      </c>
      <c r="S84" t="e">
        <f>SUMIF(#REF!,'PM STICKER'!$D$7:$D$122,#REF!)+SUMIF(#REF!,'PM STICKER'!$D$7:$D$122,#REF!)+SUMIF(#REF!,'PM STICKER'!$D$7:$D$122,#REF!)</f>
        <v>#REF!</v>
      </c>
      <c r="T84" t="e">
        <f>SUMIF(#REF!,'PM STICKER'!$D$7:$D$122,#REF!)+SUMIF(#REF!,'PM STICKER'!$D$7:$D$122,#REF!)+SUMIF(#REF!,'PM STICKER'!$D$7:$D$122,#REF!)</f>
        <v>#REF!</v>
      </c>
      <c r="U84" t="e">
        <f>SUMIF(#REF!,'PM STICKER'!$D$7:$D$122,#REF!)+SUMIF(#REF!,'PM STICKER'!$D$7:$D$122,#REF!)+SUMIF(#REF!,'PM STICKER'!$D$7:$D$122,#REF!)</f>
        <v>#REF!</v>
      </c>
      <c r="V84" t="e">
        <f t="shared" si="2"/>
        <v>#REF!</v>
      </c>
      <c r="W84">
        <f>VLOOKUP(D84,'[2]Mobil PTTU 15'!$B$5:$K$119,10,0)</f>
        <v>0</v>
      </c>
    </row>
    <row r="85" spans="2:23" ht="15" customHeight="1">
      <c r="B85">
        <f t="shared" si="3"/>
        <v>79</v>
      </c>
      <c r="C85">
        <f>VLOOKUP(D85,'[2]Mobil PTTU 15'!$B$5:$F$119,5,0)</f>
        <v>0</v>
      </c>
      <c r="E85">
        <f>VLOOKUP(D85,'[2]Mobil PTTU 15'!$B$5:$C$119,2,0)</f>
        <v>0</v>
      </c>
      <c r="F85">
        <f>VLOOKUP(D85,'[2]Mobil PTTU 15'!$B$5:$D$119,3,0)</f>
        <v>0</v>
      </c>
      <c r="I85">
        <f>VLOOKUP(D85,'[2]Mobil PTTU 15'!$B$5:$I$119,8,0)</f>
        <v>0</v>
      </c>
      <c r="J85" t="e">
        <f>SUMIF(#REF!,'PM STICKER'!$D$7:$D$122,#REF!)+SUMIF(#REF!,'PM STICKER'!$D$7:$D$122,#REF!)+SUMIF(#REF!,'PM STICKER'!$D$7:$D$122,#REF!)</f>
        <v>#REF!</v>
      </c>
      <c r="K85" t="e">
        <f>SUMIF(#REF!,'PM STICKER'!$D$7:$D$122,#REF!)+SUMIF(#REF!,'PM STICKER'!$D$7:$D$122,#REF!)</f>
        <v>#REF!</v>
      </c>
      <c r="L85" t="e">
        <f>SUMIF(#REF!,'PM STICKER'!$D$7:$D$122,#REF!)+SUMIF(#REF!,'PM STICKER'!$D$7:$D$122,#REF!)+SUMIF(#REF!,'PM STICKER'!$D$7:$D$122,#REF!)</f>
        <v>#REF!</v>
      </c>
      <c r="M85" t="e">
        <f>SUMIF(#REF!,'PM STICKER'!$D$7:$D$122,#REF!)+SUMIF(#REF!,'PM STICKER'!$D$7:$D$122,#REF!)+SUMIF(#REF!,'PM STICKER'!$D$7:$D$122,#REF!)</f>
        <v>#REF!</v>
      </c>
      <c r="N85" t="e">
        <f>SUMIF(#REF!,'PM STICKER'!$D$7:$D$122,#REF!)+SUMIF(#REF!,'PM STICKER'!$D$7:$D$122,#REF!)+SUMIF(#REF!,'PM STICKER'!$D$7:$D$122,#REF!)</f>
        <v>#REF!</v>
      </c>
      <c r="O85" t="e">
        <f>SUMIF(#REF!,'PM STICKER'!$D$7:$D$122,#REF!)+SUMIF(#REF!,'PM STICKER'!$D$7:$D$122,#REF!)+SUMIF(#REF!,'PM STICKER'!$D$7:$D$122,#REF!)</f>
        <v>#REF!</v>
      </c>
      <c r="P85" t="e">
        <f>SUMIF(#REF!,'PM STICKER'!$D$7:$D$122,#REF!)+SUMIF(#REF!,'PM STICKER'!$D$7:$D$122,#REF!)</f>
        <v>#REF!</v>
      </c>
      <c r="Q85" t="e">
        <f>SUMIF(#REF!,'PM STICKER'!$D$7:$D$122,#REF!)+SUMIF(#REF!,'PM STICKER'!$D$7:$D$122,#REF!)+SUMIF(#REF!,'PM STICKER'!$D$7:$D$122,#REF!)</f>
        <v>#REF!</v>
      </c>
      <c r="R85" t="e">
        <f>SUMIF(#REF!,'PM STICKER'!$D$7:$D$122,#REF!)+SUMIF(#REF!,'PM STICKER'!$D$7:$D$122,#REF!)+SUMIF(#REF!,'PM STICKER'!$D$7:$D$122,#REF!)</f>
        <v>#REF!</v>
      </c>
      <c r="S85" t="e">
        <f>SUMIF(#REF!,'PM STICKER'!$D$7:$D$122,#REF!)+SUMIF(#REF!,'PM STICKER'!$D$7:$D$122,#REF!)+SUMIF(#REF!,'PM STICKER'!$D$7:$D$122,#REF!)</f>
        <v>#REF!</v>
      </c>
      <c r="T85" t="e">
        <f>SUMIF(#REF!,'PM STICKER'!$D$7:$D$122,#REF!)+SUMIF(#REF!,'PM STICKER'!$D$7:$D$122,#REF!)+SUMIF(#REF!,'PM STICKER'!$D$7:$D$122,#REF!)</f>
        <v>#REF!</v>
      </c>
      <c r="U85" t="e">
        <f>SUMIF(#REF!,'PM STICKER'!$D$7:$D$122,#REF!)+SUMIF(#REF!,'PM STICKER'!$D$7:$D$122,#REF!)+SUMIF(#REF!,'PM STICKER'!$D$7:$D$122,#REF!)</f>
        <v>#REF!</v>
      </c>
      <c r="V85" t="e">
        <f t="shared" si="2"/>
        <v>#REF!</v>
      </c>
      <c r="W85">
        <f>VLOOKUP(D85,'[2]Mobil PTTU 15'!$B$5:$K$119,10,0)</f>
        <v>0</v>
      </c>
    </row>
    <row r="86" spans="2:23" ht="15" customHeight="1">
      <c r="B86">
        <f t="shared" si="3"/>
        <v>80</v>
      </c>
      <c r="C86">
        <f>VLOOKUP(D86,'[2]Mobil PTTU 15'!$B$5:$F$119,5,0)</f>
        <v>0</v>
      </c>
      <c r="E86">
        <f>VLOOKUP(D86,'[2]Mobil PTTU 15'!$B$5:$C$119,2,0)</f>
        <v>0</v>
      </c>
      <c r="F86">
        <f>VLOOKUP(D86,'[2]Mobil PTTU 15'!$B$5:$D$119,3,0)</f>
        <v>0</v>
      </c>
      <c r="I86">
        <f>VLOOKUP(D86,'[2]Mobil PTTU 15'!$B$5:$I$119,8,0)</f>
        <v>0</v>
      </c>
      <c r="J86" t="e">
        <f>SUMIF(#REF!,'PM STICKER'!$D$7:$D$122,#REF!)+SUMIF(#REF!,'PM STICKER'!$D$7:$D$122,#REF!)+SUMIF(#REF!,'PM STICKER'!$D$7:$D$122,#REF!)</f>
        <v>#REF!</v>
      </c>
      <c r="K86" t="e">
        <f>SUMIF(#REF!,'PM STICKER'!$D$7:$D$122,#REF!)+SUMIF(#REF!,'PM STICKER'!$D$7:$D$122,#REF!)</f>
        <v>#REF!</v>
      </c>
      <c r="L86" t="e">
        <f>SUMIF(#REF!,'PM STICKER'!$D$7:$D$122,#REF!)+SUMIF(#REF!,'PM STICKER'!$D$7:$D$122,#REF!)+SUMIF(#REF!,'PM STICKER'!$D$7:$D$122,#REF!)</f>
        <v>#REF!</v>
      </c>
      <c r="M86" t="e">
        <f>SUMIF(#REF!,'PM STICKER'!$D$7:$D$122,#REF!)+SUMIF(#REF!,'PM STICKER'!$D$7:$D$122,#REF!)+SUMIF(#REF!,'PM STICKER'!$D$7:$D$122,#REF!)</f>
        <v>#REF!</v>
      </c>
      <c r="N86" t="e">
        <f>SUMIF(#REF!,'PM STICKER'!$D$7:$D$122,#REF!)+SUMIF(#REF!,'PM STICKER'!$D$7:$D$122,#REF!)+SUMIF(#REF!,'PM STICKER'!$D$7:$D$122,#REF!)</f>
        <v>#REF!</v>
      </c>
      <c r="O86" t="e">
        <f>SUMIF(#REF!,'PM STICKER'!$D$7:$D$122,#REF!)+SUMIF(#REF!,'PM STICKER'!$D$7:$D$122,#REF!)+SUMIF(#REF!,'PM STICKER'!$D$7:$D$122,#REF!)</f>
        <v>#REF!</v>
      </c>
      <c r="P86" t="e">
        <f>SUMIF(#REF!,'PM STICKER'!$D$7:$D$122,#REF!)+SUMIF(#REF!,'PM STICKER'!$D$7:$D$122,#REF!)</f>
        <v>#REF!</v>
      </c>
      <c r="Q86" t="e">
        <f>SUMIF(#REF!,'PM STICKER'!$D$7:$D$122,#REF!)+SUMIF(#REF!,'PM STICKER'!$D$7:$D$122,#REF!)+SUMIF(#REF!,'PM STICKER'!$D$7:$D$122,#REF!)</f>
        <v>#REF!</v>
      </c>
      <c r="R86" t="e">
        <f>SUMIF(#REF!,'PM STICKER'!$D$7:$D$122,#REF!)+SUMIF(#REF!,'PM STICKER'!$D$7:$D$122,#REF!)+SUMIF(#REF!,'PM STICKER'!$D$7:$D$122,#REF!)</f>
        <v>#REF!</v>
      </c>
      <c r="S86" t="e">
        <f>SUMIF(#REF!,'PM STICKER'!$D$7:$D$122,#REF!)+SUMIF(#REF!,'PM STICKER'!$D$7:$D$122,#REF!)+SUMIF(#REF!,'PM STICKER'!$D$7:$D$122,#REF!)</f>
        <v>#REF!</v>
      </c>
      <c r="T86" t="e">
        <f>SUMIF(#REF!,'PM STICKER'!$D$7:$D$122,#REF!)+SUMIF(#REF!,'PM STICKER'!$D$7:$D$122,#REF!)+SUMIF(#REF!,'PM STICKER'!$D$7:$D$122,#REF!)</f>
        <v>#REF!</v>
      </c>
      <c r="U86" t="e">
        <f>SUMIF(#REF!,'PM STICKER'!$D$7:$D$122,#REF!)+SUMIF(#REF!,'PM STICKER'!$D$7:$D$122,#REF!)+SUMIF(#REF!,'PM STICKER'!$D$7:$D$122,#REF!)</f>
        <v>#REF!</v>
      </c>
      <c r="V86" t="e">
        <f t="shared" si="2"/>
        <v>#REF!</v>
      </c>
      <c r="W86">
        <f>VLOOKUP(D86,'[2]Mobil PTTU 15'!$B$5:$K$119,10,0)</f>
        <v>0</v>
      </c>
    </row>
    <row r="87" spans="2:23" ht="15" customHeight="1">
      <c r="B87">
        <f t="shared" si="3"/>
        <v>81</v>
      </c>
      <c r="C87">
        <f>VLOOKUP(D87,'[2]Mobil PTTU 15'!$B$5:$F$119,5,0)</f>
        <v>0</v>
      </c>
      <c r="E87">
        <f>VLOOKUP(D87,'[2]Mobil PTTU 15'!$B$5:$C$119,2,0)</f>
        <v>0</v>
      </c>
      <c r="F87">
        <f>VLOOKUP(D87,'[2]Mobil PTTU 15'!$B$5:$D$119,3,0)</f>
        <v>0</v>
      </c>
      <c r="I87">
        <f>VLOOKUP(D87,'[2]Mobil PTTU 15'!$B$5:$I$119,8,0)</f>
        <v>0</v>
      </c>
      <c r="J87" t="e">
        <f>SUMIF(#REF!,'PM STICKER'!$D$7:$D$122,#REF!)+SUMIF(#REF!,'PM STICKER'!$D$7:$D$122,#REF!)+SUMIF(#REF!,'PM STICKER'!$D$7:$D$122,#REF!)</f>
        <v>#REF!</v>
      </c>
      <c r="K87" t="e">
        <f>SUMIF(#REF!,'PM STICKER'!$D$7:$D$122,#REF!)+SUMIF(#REF!,'PM STICKER'!$D$7:$D$122,#REF!)</f>
        <v>#REF!</v>
      </c>
      <c r="L87" t="e">
        <f>SUMIF(#REF!,'PM STICKER'!$D$7:$D$122,#REF!)+SUMIF(#REF!,'PM STICKER'!$D$7:$D$122,#REF!)+SUMIF(#REF!,'PM STICKER'!$D$7:$D$122,#REF!)</f>
        <v>#REF!</v>
      </c>
      <c r="M87" t="e">
        <f>SUMIF(#REF!,'PM STICKER'!$D$7:$D$122,#REF!)+SUMIF(#REF!,'PM STICKER'!$D$7:$D$122,#REF!)+SUMIF(#REF!,'PM STICKER'!$D$7:$D$122,#REF!)</f>
        <v>#REF!</v>
      </c>
      <c r="N87" t="e">
        <f>SUMIF(#REF!,'PM STICKER'!$D$7:$D$122,#REF!)+SUMIF(#REF!,'PM STICKER'!$D$7:$D$122,#REF!)+SUMIF(#REF!,'PM STICKER'!$D$7:$D$122,#REF!)</f>
        <v>#REF!</v>
      </c>
      <c r="O87" t="e">
        <f>SUMIF(#REF!,'PM STICKER'!$D$7:$D$122,#REF!)+SUMIF(#REF!,'PM STICKER'!$D$7:$D$122,#REF!)+SUMIF(#REF!,'PM STICKER'!$D$7:$D$122,#REF!)</f>
        <v>#REF!</v>
      </c>
      <c r="P87" t="e">
        <f>SUMIF(#REF!,'PM STICKER'!$D$7:$D$122,#REF!)+SUMIF(#REF!,'PM STICKER'!$D$7:$D$122,#REF!)</f>
        <v>#REF!</v>
      </c>
      <c r="Q87" t="e">
        <f>SUMIF(#REF!,'PM STICKER'!$D$7:$D$122,#REF!)+SUMIF(#REF!,'PM STICKER'!$D$7:$D$122,#REF!)+SUMIF(#REF!,'PM STICKER'!$D$7:$D$122,#REF!)</f>
        <v>#REF!</v>
      </c>
      <c r="R87" t="e">
        <f>SUMIF(#REF!,'PM STICKER'!$D$7:$D$122,#REF!)+SUMIF(#REF!,'PM STICKER'!$D$7:$D$122,#REF!)+SUMIF(#REF!,'PM STICKER'!$D$7:$D$122,#REF!)</f>
        <v>#REF!</v>
      </c>
      <c r="S87" t="e">
        <f>SUMIF(#REF!,'PM STICKER'!$D$7:$D$122,#REF!)+SUMIF(#REF!,'PM STICKER'!$D$7:$D$122,#REF!)+SUMIF(#REF!,'PM STICKER'!$D$7:$D$122,#REF!)</f>
        <v>#REF!</v>
      </c>
      <c r="T87" t="e">
        <f>SUMIF(#REF!,'PM STICKER'!$D$7:$D$122,#REF!)+SUMIF(#REF!,'PM STICKER'!$D$7:$D$122,#REF!)+SUMIF(#REF!,'PM STICKER'!$D$7:$D$122,#REF!)</f>
        <v>#REF!</v>
      </c>
      <c r="U87" t="e">
        <f>SUMIF(#REF!,'PM STICKER'!$D$7:$D$122,#REF!)+SUMIF(#REF!,'PM STICKER'!$D$7:$D$122,#REF!)+SUMIF(#REF!,'PM STICKER'!$D$7:$D$122,#REF!)</f>
        <v>#REF!</v>
      </c>
      <c r="V87" t="e">
        <f t="shared" si="2"/>
        <v>#REF!</v>
      </c>
      <c r="W87">
        <f>VLOOKUP(D87,'[2]Mobil PTTU 15'!$B$5:$K$119,10,0)</f>
        <v>0</v>
      </c>
    </row>
    <row r="88" spans="2:23" ht="15" customHeight="1">
      <c r="B88">
        <f t="shared" si="3"/>
        <v>82</v>
      </c>
      <c r="C88">
        <f>VLOOKUP(D88,'[2]Mobil PTTU 15'!$B$5:$F$119,5,0)</f>
        <v>0</v>
      </c>
      <c r="E88">
        <f>VLOOKUP(D88,'[2]Mobil PTTU 15'!$B$5:$C$119,2,0)</f>
        <v>0</v>
      </c>
      <c r="F88">
        <f>VLOOKUP(D88,'[2]Mobil PTTU 15'!$B$5:$D$119,3,0)</f>
        <v>0</v>
      </c>
      <c r="I88">
        <f>VLOOKUP(D88,'[2]Mobil PTTU 15'!$B$5:$I$119,8,0)</f>
        <v>0</v>
      </c>
      <c r="J88" t="e">
        <f>SUMIF(#REF!,'PM STICKER'!$D$7:$D$122,#REF!)+SUMIF(#REF!,'PM STICKER'!$D$7:$D$122,#REF!)+SUMIF(#REF!,'PM STICKER'!$D$7:$D$122,#REF!)</f>
        <v>#REF!</v>
      </c>
      <c r="K88" t="e">
        <f>SUMIF(#REF!,'PM STICKER'!$D$7:$D$122,#REF!)+SUMIF(#REF!,'PM STICKER'!$D$7:$D$122,#REF!)</f>
        <v>#REF!</v>
      </c>
      <c r="L88" t="e">
        <f>SUMIF(#REF!,'PM STICKER'!$D$7:$D$122,#REF!)+SUMIF(#REF!,'PM STICKER'!$D$7:$D$122,#REF!)+SUMIF(#REF!,'PM STICKER'!$D$7:$D$122,#REF!)</f>
        <v>#REF!</v>
      </c>
      <c r="M88" t="e">
        <f>SUMIF(#REF!,'PM STICKER'!$D$7:$D$122,#REF!)+SUMIF(#REF!,'PM STICKER'!$D$7:$D$122,#REF!)+SUMIF(#REF!,'PM STICKER'!$D$7:$D$122,#REF!)</f>
        <v>#REF!</v>
      </c>
      <c r="N88" t="e">
        <f>SUMIF(#REF!,'PM STICKER'!$D$7:$D$122,#REF!)+SUMIF(#REF!,'PM STICKER'!$D$7:$D$122,#REF!)+SUMIF(#REF!,'PM STICKER'!$D$7:$D$122,#REF!)</f>
        <v>#REF!</v>
      </c>
      <c r="O88" t="e">
        <f>SUMIF(#REF!,'PM STICKER'!$D$7:$D$122,#REF!)+SUMIF(#REF!,'PM STICKER'!$D$7:$D$122,#REF!)+SUMIF(#REF!,'PM STICKER'!$D$7:$D$122,#REF!)</f>
        <v>#REF!</v>
      </c>
      <c r="P88" t="e">
        <f>SUMIF(#REF!,'PM STICKER'!$D$7:$D$122,#REF!)+SUMIF(#REF!,'PM STICKER'!$D$7:$D$122,#REF!)</f>
        <v>#REF!</v>
      </c>
      <c r="Q88" t="e">
        <f>SUMIF(#REF!,'PM STICKER'!$D$7:$D$122,#REF!)+SUMIF(#REF!,'PM STICKER'!$D$7:$D$122,#REF!)+SUMIF(#REF!,'PM STICKER'!$D$7:$D$122,#REF!)</f>
        <v>#REF!</v>
      </c>
      <c r="R88" t="e">
        <f>SUMIF(#REF!,'PM STICKER'!$D$7:$D$122,#REF!)+SUMIF(#REF!,'PM STICKER'!$D$7:$D$122,#REF!)+SUMIF(#REF!,'PM STICKER'!$D$7:$D$122,#REF!)</f>
        <v>#REF!</v>
      </c>
      <c r="S88" t="e">
        <f>SUMIF(#REF!,'PM STICKER'!$D$7:$D$122,#REF!)+SUMIF(#REF!,'PM STICKER'!$D$7:$D$122,#REF!)+SUMIF(#REF!,'PM STICKER'!$D$7:$D$122,#REF!)</f>
        <v>#REF!</v>
      </c>
      <c r="T88" t="e">
        <f>SUMIF(#REF!,'PM STICKER'!$D$7:$D$122,#REF!)+SUMIF(#REF!,'PM STICKER'!$D$7:$D$122,#REF!)+SUMIF(#REF!,'PM STICKER'!$D$7:$D$122,#REF!)</f>
        <v>#REF!</v>
      </c>
      <c r="U88" t="e">
        <f>SUMIF(#REF!,'PM STICKER'!$D$7:$D$122,#REF!)+SUMIF(#REF!,'PM STICKER'!$D$7:$D$122,#REF!)+SUMIF(#REF!,'PM STICKER'!$D$7:$D$122,#REF!)</f>
        <v>#REF!</v>
      </c>
      <c r="V88" t="e">
        <f t="shared" si="2"/>
        <v>#REF!</v>
      </c>
      <c r="W88">
        <f>VLOOKUP(D88,'[2]Mobil PTTU 15'!$B$5:$K$119,10,0)</f>
        <v>0</v>
      </c>
    </row>
    <row r="89" spans="2:23" ht="15" customHeight="1">
      <c r="B89">
        <f t="shared" si="3"/>
        <v>83</v>
      </c>
      <c r="C89">
        <f>VLOOKUP(D89,'[2]Mobil PTTU 15'!$B$5:$F$119,5,0)</f>
        <v>0</v>
      </c>
      <c r="E89">
        <f>VLOOKUP(D89,'[2]Mobil PTTU 15'!$B$5:$C$119,2,0)</f>
        <v>0</v>
      </c>
      <c r="F89">
        <f>VLOOKUP(D89,'[2]Mobil PTTU 15'!$B$5:$D$119,3,0)</f>
        <v>0</v>
      </c>
      <c r="I89">
        <f>VLOOKUP(D89,'[2]Mobil PTTU 15'!$B$5:$I$119,8,0)</f>
        <v>0</v>
      </c>
      <c r="J89" t="e">
        <f>SUMIF(#REF!,'PM STICKER'!$D$7:$D$122,#REF!)+SUMIF(#REF!,'PM STICKER'!$D$7:$D$122,#REF!)+SUMIF(#REF!,'PM STICKER'!$D$7:$D$122,#REF!)</f>
        <v>#REF!</v>
      </c>
      <c r="K89" t="e">
        <f>SUMIF(#REF!,'PM STICKER'!$D$7:$D$122,#REF!)+SUMIF(#REF!,'PM STICKER'!$D$7:$D$122,#REF!)</f>
        <v>#REF!</v>
      </c>
      <c r="L89" t="e">
        <f>SUMIF(#REF!,'PM STICKER'!$D$7:$D$122,#REF!)+SUMIF(#REF!,'PM STICKER'!$D$7:$D$122,#REF!)+SUMIF(#REF!,'PM STICKER'!$D$7:$D$122,#REF!)</f>
        <v>#REF!</v>
      </c>
      <c r="M89" t="e">
        <f>SUMIF(#REF!,'PM STICKER'!$D$7:$D$122,#REF!)+SUMIF(#REF!,'PM STICKER'!$D$7:$D$122,#REF!)+SUMIF(#REF!,'PM STICKER'!$D$7:$D$122,#REF!)</f>
        <v>#REF!</v>
      </c>
      <c r="N89" t="e">
        <f>SUMIF(#REF!,'PM STICKER'!$D$7:$D$122,#REF!)+SUMIF(#REF!,'PM STICKER'!$D$7:$D$122,#REF!)+SUMIF(#REF!,'PM STICKER'!$D$7:$D$122,#REF!)</f>
        <v>#REF!</v>
      </c>
      <c r="O89" t="e">
        <f>SUMIF(#REF!,'PM STICKER'!$D$7:$D$122,#REF!)+SUMIF(#REF!,'PM STICKER'!$D$7:$D$122,#REF!)+SUMIF(#REF!,'PM STICKER'!$D$7:$D$122,#REF!)</f>
        <v>#REF!</v>
      </c>
      <c r="P89" t="e">
        <f>SUMIF(#REF!,'PM STICKER'!$D$7:$D$122,#REF!)+SUMIF(#REF!,'PM STICKER'!$D$7:$D$122,#REF!)</f>
        <v>#REF!</v>
      </c>
      <c r="Q89" t="e">
        <f>SUMIF(#REF!,'PM STICKER'!$D$7:$D$122,#REF!)+SUMIF(#REF!,'PM STICKER'!$D$7:$D$122,#REF!)+SUMIF(#REF!,'PM STICKER'!$D$7:$D$122,#REF!)</f>
        <v>#REF!</v>
      </c>
      <c r="R89" t="e">
        <f>SUMIF(#REF!,'PM STICKER'!$D$7:$D$122,#REF!)+SUMIF(#REF!,'PM STICKER'!$D$7:$D$122,#REF!)+SUMIF(#REF!,'PM STICKER'!$D$7:$D$122,#REF!)</f>
        <v>#REF!</v>
      </c>
      <c r="S89" t="e">
        <f>SUMIF(#REF!,'PM STICKER'!$D$7:$D$122,#REF!)+SUMIF(#REF!,'PM STICKER'!$D$7:$D$122,#REF!)+SUMIF(#REF!,'PM STICKER'!$D$7:$D$122,#REF!)</f>
        <v>#REF!</v>
      </c>
      <c r="T89" t="e">
        <f>SUMIF(#REF!,'PM STICKER'!$D$7:$D$122,#REF!)+SUMIF(#REF!,'PM STICKER'!$D$7:$D$122,#REF!)+SUMIF(#REF!,'PM STICKER'!$D$7:$D$122,#REF!)</f>
        <v>#REF!</v>
      </c>
      <c r="U89" t="e">
        <f>SUMIF(#REF!,'PM STICKER'!$D$7:$D$122,#REF!)+SUMIF(#REF!,'PM STICKER'!$D$7:$D$122,#REF!)+SUMIF(#REF!,'PM STICKER'!$D$7:$D$122,#REF!)</f>
        <v>#REF!</v>
      </c>
      <c r="V89" t="e">
        <f t="shared" si="2"/>
        <v>#REF!</v>
      </c>
      <c r="W89">
        <f>VLOOKUP(D89,'[2]Mobil PTTU 15'!$B$5:$K$119,10,0)</f>
        <v>0</v>
      </c>
    </row>
    <row r="90" spans="2:23" ht="15" customHeight="1">
      <c r="B90">
        <f t="shared" si="3"/>
        <v>84</v>
      </c>
      <c r="C90">
        <f>VLOOKUP(D90,'[2]Mobil PTTU 15'!$B$5:$F$119,5,0)</f>
        <v>0</v>
      </c>
      <c r="E90">
        <f>VLOOKUP(D90,'[2]Mobil PTTU 15'!$B$5:$C$119,2,0)</f>
        <v>0</v>
      </c>
      <c r="F90">
        <f>VLOOKUP(D90,'[2]Mobil PTTU 15'!$B$5:$D$119,3,0)</f>
        <v>0</v>
      </c>
      <c r="I90">
        <f>VLOOKUP(D90,'[2]Mobil PTTU 15'!$B$5:$I$119,8,0)</f>
        <v>0</v>
      </c>
      <c r="J90" t="e">
        <f>SUMIF(#REF!,'PM STICKER'!$D$7:$D$122,#REF!)+SUMIF(#REF!,'PM STICKER'!$D$7:$D$122,#REF!)+SUMIF(#REF!,'PM STICKER'!$D$7:$D$122,#REF!)</f>
        <v>#REF!</v>
      </c>
      <c r="K90" t="e">
        <f>SUMIF(#REF!,'PM STICKER'!$D$7:$D$122,#REF!)+SUMIF(#REF!,'PM STICKER'!$D$7:$D$122,#REF!)</f>
        <v>#REF!</v>
      </c>
      <c r="L90" t="e">
        <f>SUMIF(#REF!,'PM STICKER'!$D$7:$D$122,#REF!)+SUMIF(#REF!,'PM STICKER'!$D$7:$D$122,#REF!)+SUMIF(#REF!,'PM STICKER'!$D$7:$D$122,#REF!)</f>
        <v>#REF!</v>
      </c>
      <c r="M90" t="e">
        <f>SUMIF(#REF!,'PM STICKER'!$D$7:$D$122,#REF!)+SUMIF(#REF!,'PM STICKER'!$D$7:$D$122,#REF!)+SUMIF(#REF!,'PM STICKER'!$D$7:$D$122,#REF!)</f>
        <v>#REF!</v>
      </c>
      <c r="N90" t="e">
        <f>SUMIF(#REF!,'PM STICKER'!$D$7:$D$122,#REF!)+SUMIF(#REF!,'PM STICKER'!$D$7:$D$122,#REF!)+SUMIF(#REF!,'PM STICKER'!$D$7:$D$122,#REF!)</f>
        <v>#REF!</v>
      </c>
      <c r="O90" t="e">
        <f>SUMIF(#REF!,'PM STICKER'!$D$7:$D$122,#REF!)+SUMIF(#REF!,'PM STICKER'!$D$7:$D$122,#REF!)+SUMIF(#REF!,'PM STICKER'!$D$7:$D$122,#REF!)</f>
        <v>#REF!</v>
      </c>
      <c r="P90" t="e">
        <f>SUMIF(#REF!,'PM STICKER'!$D$7:$D$122,#REF!)+SUMIF(#REF!,'PM STICKER'!$D$7:$D$122,#REF!)</f>
        <v>#REF!</v>
      </c>
      <c r="Q90" t="e">
        <f>SUMIF(#REF!,'PM STICKER'!$D$7:$D$122,#REF!)+SUMIF(#REF!,'PM STICKER'!$D$7:$D$122,#REF!)+SUMIF(#REF!,'PM STICKER'!$D$7:$D$122,#REF!)</f>
        <v>#REF!</v>
      </c>
      <c r="R90" t="e">
        <f>SUMIF(#REF!,'PM STICKER'!$D$7:$D$122,#REF!)+SUMIF(#REF!,'PM STICKER'!$D$7:$D$122,#REF!)+SUMIF(#REF!,'PM STICKER'!$D$7:$D$122,#REF!)</f>
        <v>#REF!</v>
      </c>
      <c r="S90" t="e">
        <f>SUMIF(#REF!,'PM STICKER'!$D$7:$D$122,#REF!)+SUMIF(#REF!,'PM STICKER'!$D$7:$D$122,#REF!)+SUMIF(#REF!,'PM STICKER'!$D$7:$D$122,#REF!)</f>
        <v>#REF!</v>
      </c>
      <c r="T90" t="e">
        <f>SUMIF(#REF!,'PM STICKER'!$D$7:$D$122,#REF!)+SUMIF(#REF!,'PM STICKER'!$D$7:$D$122,#REF!)+SUMIF(#REF!,'PM STICKER'!$D$7:$D$122,#REF!)</f>
        <v>#REF!</v>
      </c>
      <c r="U90" t="e">
        <f>SUMIF(#REF!,'PM STICKER'!$D$7:$D$122,#REF!)+SUMIF(#REF!,'PM STICKER'!$D$7:$D$122,#REF!)+SUMIF(#REF!,'PM STICKER'!$D$7:$D$122,#REF!)</f>
        <v>#REF!</v>
      </c>
      <c r="V90" t="e">
        <f t="shared" si="2"/>
        <v>#REF!</v>
      </c>
      <c r="W90">
        <f>VLOOKUP(D90,'[2]Mobil PTTU 15'!$B$5:$K$119,10,0)</f>
        <v>0</v>
      </c>
    </row>
    <row r="91" spans="2:23" ht="15" customHeight="1">
      <c r="B91">
        <f t="shared" si="3"/>
        <v>85</v>
      </c>
      <c r="C91">
        <f>VLOOKUP(D91,'[2]Mobil PTTU 15'!$B$5:$F$119,5,0)</f>
        <v>0</v>
      </c>
      <c r="E91">
        <f>VLOOKUP(D91,'[2]Mobil PTTU 15'!$B$5:$C$119,2,0)</f>
        <v>0</v>
      </c>
      <c r="F91">
        <f>VLOOKUP(D91,'[2]Mobil PTTU 15'!$B$5:$D$119,3,0)</f>
        <v>0</v>
      </c>
      <c r="I91">
        <f>VLOOKUP(D91,'[2]Mobil PTTU 15'!$B$5:$I$119,8,0)</f>
        <v>0</v>
      </c>
      <c r="J91" t="e">
        <f>SUMIF(#REF!,'PM STICKER'!$D$7:$D$122,#REF!)+SUMIF(#REF!,'PM STICKER'!$D$7:$D$122,#REF!)+SUMIF(#REF!,'PM STICKER'!$D$7:$D$122,#REF!)</f>
        <v>#REF!</v>
      </c>
      <c r="K91" t="e">
        <f>SUMIF(#REF!,'PM STICKER'!$D$7:$D$122,#REF!)+SUMIF(#REF!,'PM STICKER'!$D$7:$D$122,#REF!)</f>
        <v>#REF!</v>
      </c>
      <c r="L91" t="e">
        <f>SUMIF(#REF!,'PM STICKER'!$D$7:$D$122,#REF!)+SUMIF(#REF!,'PM STICKER'!$D$7:$D$122,#REF!)+SUMIF(#REF!,'PM STICKER'!$D$7:$D$122,#REF!)</f>
        <v>#REF!</v>
      </c>
      <c r="M91" t="e">
        <f>SUMIF(#REF!,'PM STICKER'!$D$7:$D$122,#REF!)+SUMIF(#REF!,'PM STICKER'!$D$7:$D$122,#REF!)+SUMIF(#REF!,'PM STICKER'!$D$7:$D$122,#REF!)</f>
        <v>#REF!</v>
      </c>
      <c r="N91" t="e">
        <f>SUMIF(#REF!,'PM STICKER'!$D$7:$D$122,#REF!)+SUMIF(#REF!,'PM STICKER'!$D$7:$D$122,#REF!)+SUMIF(#REF!,'PM STICKER'!$D$7:$D$122,#REF!)</f>
        <v>#REF!</v>
      </c>
      <c r="O91" t="e">
        <f>SUMIF(#REF!,'PM STICKER'!$D$7:$D$122,#REF!)+SUMIF(#REF!,'PM STICKER'!$D$7:$D$122,#REF!)+SUMIF(#REF!,'PM STICKER'!$D$7:$D$122,#REF!)</f>
        <v>#REF!</v>
      </c>
      <c r="P91" t="e">
        <f>SUMIF(#REF!,'PM STICKER'!$D$7:$D$122,#REF!)+SUMIF(#REF!,'PM STICKER'!$D$7:$D$122,#REF!)</f>
        <v>#REF!</v>
      </c>
      <c r="Q91" t="e">
        <f>SUMIF(#REF!,'PM STICKER'!$D$7:$D$122,#REF!)+SUMIF(#REF!,'PM STICKER'!$D$7:$D$122,#REF!)+SUMIF(#REF!,'PM STICKER'!$D$7:$D$122,#REF!)</f>
        <v>#REF!</v>
      </c>
      <c r="R91" t="e">
        <f>SUMIF(#REF!,'PM STICKER'!$D$7:$D$122,#REF!)+SUMIF(#REF!,'PM STICKER'!$D$7:$D$122,#REF!)+SUMIF(#REF!,'PM STICKER'!$D$7:$D$122,#REF!)</f>
        <v>#REF!</v>
      </c>
      <c r="S91" t="e">
        <f>SUMIF(#REF!,'PM STICKER'!$D$7:$D$122,#REF!)+SUMIF(#REF!,'PM STICKER'!$D$7:$D$122,#REF!)+SUMIF(#REF!,'PM STICKER'!$D$7:$D$122,#REF!)</f>
        <v>#REF!</v>
      </c>
      <c r="T91" t="e">
        <f>SUMIF(#REF!,'PM STICKER'!$D$7:$D$122,#REF!)+SUMIF(#REF!,'PM STICKER'!$D$7:$D$122,#REF!)+SUMIF(#REF!,'PM STICKER'!$D$7:$D$122,#REF!)</f>
        <v>#REF!</v>
      </c>
      <c r="U91" t="e">
        <f>SUMIF(#REF!,'PM STICKER'!$D$7:$D$122,#REF!)+SUMIF(#REF!,'PM STICKER'!$D$7:$D$122,#REF!)+SUMIF(#REF!,'PM STICKER'!$D$7:$D$122,#REF!)</f>
        <v>#REF!</v>
      </c>
      <c r="V91" t="e">
        <f t="shared" si="2"/>
        <v>#REF!</v>
      </c>
      <c r="W91">
        <f>VLOOKUP(D91,'[2]Mobil PTTU 15'!$B$5:$K$119,10,0)</f>
        <v>0</v>
      </c>
    </row>
    <row r="92" spans="2:23" ht="15" customHeight="1">
      <c r="B92">
        <f t="shared" si="3"/>
        <v>86</v>
      </c>
      <c r="C92">
        <f>VLOOKUP(D92,'[2]Mobil PTTU 15'!$B$5:$F$119,5,0)</f>
        <v>0</v>
      </c>
      <c r="E92">
        <f>VLOOKUP(D92,'[2]Mobil PTTU 15'!$B$5:$C$119,2,0)</f>
        <v>0</v>
      </c>
      <c r="F92">
        <f>VLOOKUP(D92,'[2]Mobil PTTU 15'!$B$5:$D$119,3,0)</f>
        <v>0</v>
      </c>
      <c r="I92">
        <f>VLOOKUP(D92,'[2]Mobil PTTU 15'!$B$5:$I$119,8,0)</f>
        <v>0</v>
      </c>
      <c r="J92" t="e">
        <f>SUMIF(#REF!,'PM STICKER'!$D$7:$D$122,#REF!)+SUMIF(#REF!,'PM STICKER'!$D$7:$D$122,#REF!)+SUMIF(#REF!,'PM STICKER'!$D$7:$D$122,#REF!)</f>
        <v>#REF!</v>
      </c>
      <c r="K92" t="e">
        <f>SUMIF(#REF!,'PM STICKER'!$D$7:$D$122,#REF!)+SUMIF(#REF!,'PM STICKER'!$D$7:$D$122,#REF!)</f>
        <v>#REF!</v>
      </c>
      <c r="L92" t="e">
        <f>SUMIF(#REF!,'PM STICKER'!$D$7:$D$122,#REF!)+SUMIF(#REF!,'PM STICKER'!$D$7:$D$122,#REF!)+SUMIF(#REF!,'PM STICKER'!$D$7:$D$122,#REF!)</f>
        <v>#REF!</v>
      </c>
      <c r="M92" t="e">
        <f>SUMIF(#REF!,'PM STICKER'!$D$7:$D$122,#REF!)+SUMIF(#REF!,'PM STICKER'!$D$7:$D$122,#REF!)+SUMIF(#REF!,'PM STICKER'!$D$7:$D$122,#REF!)</f>
        <v>#REF!</v>
      </c>
      <c r="N92" t="e">
        <f>SUMIF(#REF!,'PM STICKER'!$D$7:$D$122,#REF!)+SUMIF(#REF!,'PM STICKER'!$D$7:$D$122,#REF!)+SUMIF(#REF!,'PM STICKER'!$D$7:$D$122,#REF!)</f>
        <v>#REF!</v>
      </c>
      <c r="O92" t="e">
        <f>SUMIF(#REF!,'PM STICKER'!$D$7:$D$122,#REF!)+SUMIF(#REF!,'PM STICKER'!$D$7:$D$122,#REF!)+SUMIF(#REF!,'PM STICKER'!$D$7:$D$122,#REF!)</f>
        <v>#REF!</v>
      </c>
      <c r="P92" t="e">
        <f>SUMIF(#REF!,'PM STICKER'!$D$7:$D$122,#REF!)+SUMIF(#REF!,'PM STICKER'!$D$7:$D$122,#REF!)</f>
        <v>#REF!</v>
      </c>
      <c r="Q92" t="e">
        <f>SUMIF(#REF!,'PM STICKER'!$D$7:$D$122,#REF!)+SUMIF(#REF!,'PM STICKER'!$D$7:$D$122,#REF!)+SUMIF(#REF!,'PM STICKER'!$D$7:$D$122,#REF!)</f>
        <v>#REF!</v>
      </c>
      <c r="R92" t="e">
        <f>SUMIF(#REF!,'PM STICKER'!$D$7:$D$122,#REF!)+SUMIF(#REF!,'PM STICKER'!$D$7:$D$122,#REF!)+SUMIF(#REF!,'PM STICKER'!$D$7:$D$122,#REF!)</f>
        <v>#REF!</v>
      </c>
      <c r="S92" t="e">
        <f>SUMIF(#REF!,'PM STICKER'!$D$7:$D$122,#REF!)+SUMIF(#REF!,'PM STICKER'!$D$7:$D$122,#REF!)+SUMIF(#REF!,'PM STICKER'!$D$7:$D$122,#REF!)</f>
        <v>#REF!</v>
      </c>
      <c r="T92" t="e">
        <f>SUMIF(#REF!,'PM STICKER'!$D$7:$D$122,#REF!)+SUMIF(#REF!,'PM STICKER'!$D$7:$D$122,#REF!)+SUMIF(#REF!,'PM STICKER'!$D$7:$D$122,#REF!)</f>
        <v>#REF!</v>
      </c>
      <c r="U92" t="e">
        <f>SUMIF(#REF!,'PM STICKER'!$D$7:$D$122,#REF!)+SUMIF(#REF!,'PM STICKER'!$D$7:$D$122,#REF!)+SUMIF(#REF!,'PM STICKER'!$D$7:$D$122,#REF!)</f>
        <v>#REF!</v>
      </c>
      <c r="V92" t="e">
        <f t="shared" si="2"/>
        <v>#REF!</v>
      </c>
      <c r="W92">
        <f>VLOOKUP(D92,'[2]Mobil PTTU 15'!$B$5:$K$119,10,0)</f>
        <v>0</v>
      </c>
    </row>
    <row r="93" spans="2:23" ht="15" customHeight="1">
      <c r="B93">
        <f t="shared" si="3"/>
        <v>87</v>
      </c>
      <c r="C93">
        <f>VLOOKUP(D93,'[2]Mobil PTTU 15'!$B$5:$F$119,5,0)</f>
        <v>0</v>
      </c>
      <c r="E93">
        <f>VLOOKUP(D93,'[2]Mobil PTTU 15'!$B$5:$C$119,2,0)</f>
        <v>0</v>
      </c>
      <c r="F93">
        <f>VLOOKUP(D93,'[2]Mobil PTTU 15'!$B$5:$D$119,3,0)</f>
        <v>0</v>
      </c>
      <c r="I93">
        <f>VLOOKUP(D93,'[2]Mobil PTTU 15'!$B$5:$I$119,8,0)</f>
        <v>0</v>
      </c>
      <c r="J93" t="e">
        <f>SUMIF(#REF!,'PM STICKER'!$D$7:$D$122,#REF!)+SUMIF(#REF!,'PM STICKER'!$D$7:$D$122,#REF!)+SUMIF(#REF!,'PM STICKER'!$D$7:$D$122,#REF!)</f>
        <v>#REF!</v>
      </c>
      <c r="K93" t="e">
        <f>SUMIF(#REF!,'PM STICKER'!$D$7:$D$122,#REF!)+SUMIF(#REF!,'PM STICKER'!$D$7:$D$122,#REF!)</f>
        <v>#REF!</v>
      </c>
      <c r="L93" t="e">
        <f>SUMIF(#REF!,'PM STICKER'!$D$7:$D$122,#REF!)+SUMIF(#REF!,'PM STICKER'!$D$7:$D$122,#REF!)+SUMIF(#REF!,'PM STICKER'!$D$7:$D$122,#REF!)</f>
        <v>#REF!</v>
      </c>
      <c r="M93" t="e">
        <f>SUMIF(#REF!,'PM STICKER'!$D$7:$D$122,#REF!)+SUMIF(#REF!,'PM STICKER'!$D$7:$D$122,#REF!)+SUMIF(#REF!,'PM STICKER'!$D$7:$D$122,#REF!)</f>
        <v>#REF!</v>
      </c>
      <c r="N93" t="e">
        <f>SUMIF(#REF!,'PM STICKER'!$D$7:$D$122,#REF!)+SUMIF(#REF!,'PM STICKER'!$D$7:$D$122,#REF!)+SUMIF(#REF!,'PM STICKER'!$D$7:$D$122,#REF!)</f>
        <v>#REF!</v>
      </c>
      <c r="O93" t="e">
        <f>SUMIF(#REF!,'PM STICKER'!$D$7:$D$122,#REF!)+SUMIF(#REF!,'PM STICKER'!$D$7:$D$122,#REF!)+SUMIF(#REF!,'PM STICKER'!$D$7:$D$122,#REF!)</f>
        <v>#REF!</v>
      </c>
      <c r="P93" t="e">
        <f>SUMIF(#REF!,'PM STICKER'!$D$7:$D$122,#REF!)+SUMIF(#REF!,'PM STICKER'!$D$7:$D$122,#REF!)</f>
        <v>#REF!</v>
      </c>
      <c r="Q93" t="e">
        <f>SUMIF(#REF!,'PM STICKER'!$D$7:$D$122,#REF!)+SUMIF(#REF!,'PM STICKER'!$D$7:$D$122,#REF!)+SUMIF(#REF!,'PM STICKER'!$D$7:$D$122,#REF!)</f>
        <v>#REF!</v>
      </c>
      <c r="R93" t="e">
        <f>SUMIF(#REF!,'PM STICKER'!$D$7:$D$122,#REF!)+SUMIF(#REF!,'PM STICKER'!$D$7:$D$122,#REF!)+SUMIF(#REF!,'PM STICKER'!$D$7:$D$122,#REF!)</f>
        <v>#REF!</v>
      </c>
      <c r="S93" t="e">
        <f>SUMIF(#REF!,'PM STICKER'!$D$7:$D$122,#REF!)+SUMIF(#REF!,'PM STICKER'!$D$7:$D$122,#REF!)+SUMIF(#REF!,'PM STICKER'!$D$7:$D$122,#REF!)</f>
        <v>#REF!</v>
      </c>
      <c r="T93" t="e">
        <f>SUMIF(#REF!,'PM STICKER'!$D$7:$D$122,#REF!)+SUMIF(#REF!,'PM STICKER'!$D$7:$D$122,#REF!)+SUMIF(#REF!,'PM STICKER'!$D$7:$D$122,#REF!)</f>
        <v>#REF!</v>
      </c>
      <c r="U93" t="e">
        <f>SUMIF(#REF!,'PM STICKER'!$D$7:$D$122,#REF!)+SUMIF(#REF!,'PM STICKER'!$D$7:$D$122,#REF!)+SUMIF(#REF!,'PM STICKER'!$D$7:$D$122,#REF!)</f>
        <v>#REF!</v>
      </c>
      <c r="V93" t="e">
        <f t="shared" si="2"/>
        <v>#REF!</v>
      </c>
      <c r="W93">
        <f>VLOOKUP(D93,'[2]Mobil PTTU 15'!$B$5:$K$119,10,0)</f>
        <v>0</v>
      </c>
    </row>
    <row r="94" spans="2:23" ht="15" customHeight="1">
      <c r="B94">
        <f t="shared" si="3"/>
        <v>88</v>
      </c>
      <c r="C94">
        <f>VLOOKUP(D94,'[2]Mobil PTTU 15'!$B$5:$F$119,5,0)</f>
        <v>0</v>
      </c>
      <c r="E94">
        <f>VLOOKUP(D94,'[2]Mobil PTTU 15'!$B$5:$C$119,2,0)</f>
        <v>0</v>
      </c>
      <c r="F94">
        <f>VLOOKUP(D94,'[2]Mobil PTTU 15'!$B$5:$D$119,3,0)</f>
        <v>0</v>
      </c>
      <c r="I94">
        <f>VLOOKUP(D94,'[2]Mobil PTTU 15'!$B$5:$I$119,8,0)</f>
        <v>0</v>
      </c>
      <c r="J94" t="e">
        <f>SUMIF(#REF!,'PM STICKER'!$D$7:$D$122,#REF!)+SUMIF(#REF!,'PM STICKER'!$D$7:$D$122,#REF!)+SUMIF(#REF!,'PM STICKER'!$D$7:$D$122,#REF!)</f>
        <v>#REF!</v>
      </c>
      <c r="K94" t="e">
        <f>SUMIF(#REF!,'PM STICKER'!$D$7:$D$122,#REF!)+SUMIF(#REF!,'PM STICKER'!$D$7:$D$122,#REF!)</f>
        <v>#REF!</v>
      </c>
      <c r="L94" t="e">
        <f>SUMIF(#REF!,'PM STICKER'!$D$7:$D$122,#REF!)+SUMIF(#REF!,'PM STICKER'!$D$7:$D$122,#REF!)+SUMIF(#REF!,'PM STICKER'!$D$7:$D$122,#REF!)</f>
        <v>#REF!</v>
      </c>
      <c r="M94" t="e">
        <f>SUMIF(#REF!,'PM STICKER'!$D$7:$D$122,#REF!)+SUMIF(#REF!,'PM STICKER'!$D$7:$D$122,#REF!)+SUMIF(#REF!,'PM STICKER'!$D$7:$D$122,#REF!)</f>
        <v>#REF!</v>
      </c>
      <c r="N94" t="e">
        <f>SUMIF(#REF!,'PM STICKER'!$D$7:$D$122,#REF!)+SUMIF(#REF!,'PM STICKER'!$D$7:$D$122,#REF!)+SUMIF(#REF!,'PM STICKER'!$D$7:$D$122,#REF!)</f>
        <v>#REF!</v>
      </c>
      <c r="O94" t="e">
        <f>SUMIF(#REF!,'PM STICKER'!$D$7:$D$122,#REF!)+SUMIF(#REF!,'PM STICKER'!$D$7:$D$122,#REF!)+SUMIF(#REF!,'PM STICKER'!$D$7:$D$122,#REF!)</f>
        <v>#REF!</v>
      </c>
      <c r="P94" t="e">
        <f>SUMIF(#REF!,'PM STICKER'!$D$7:$D$122,#REF!)+SUMIF(#REF!,'PM STICKER'!$D$7:$D$122,#REF!)</f>
        <v>#REF!</v>
      </c>
      <c r="Q94" t="e">
        <f>SUMIF(#REF!,'PM STICKER'!$D$7:$D$122,#REF!)+SUMIF(#REF!,'PM STICKER'!$D$7:$D$122,#REF!)+SUMIF(#REF!,'PM STICKER'!$D$7:$D$122,#REF!)</f>
        <v>#REF!</v>
      </c>
      <c r="R94" t="e">
        <f>SUMIF(#REF!,'PM STICKER'!$D$7:$D$122,#REF!)+SUMIF(#REF!,'PM STICKER'!$D$7:$D$122,#REF!)+SUMIF(#REF!,'PM STICKER'!$D$7:$D$122,#REF!)</f>
        <v>#REF!</v>
      </c>
      <c r="S94" t="e">
        <f>SUMIF(#REF!,'PM STICKER'!$D$7:$D$122,#REF!)+SUMIF(#REF!,'PM STICKER'!$D$7:$D$122,#REF!)+SUMIF(#REF!,'PM STICKER'!$D$7:$D$122,#REF!)</f>
        <v>#REF!</v>
      </c>
      <c r="T94" t="e">
        <f>SUMIF(#REF!,'PM STICKER'!$D$7:$D$122,#REF!)+SUMIF(#REF!,'PM STICKER'!$D$7:$D$122,#REF!)+SUMIF(#REF!,'PM STICKER'!$D$7:$D$122,#REF!)</f>
        <v>#REF!</v>
      </c>
      <c r="U94" t="e">
        <f>SUMIF(#REF!,'PM STICKER'!$D$7:$D$122,#REF!)+SUMIF(#REF!,'PM STICKER'!$D$7:$D$122,#REF!)+SUMIF(#REF!,'PM STICKER'!$D$7:$D$122,#REF!)</f>
        <v>#REF!</v>
      </c>
      <c r="V94" t="e">
        <f t="shared" si="2"/>
        <v>#REF!</v>
      </c>
      <c r="W94">
        <f>VLOOKUP(D94,'[2]Mobil PTTU 15'!$B$5:$K$119,10,0)</f>
        <v>0</v>
      </c>
    </row>
    <row r="95" spans="2:23" ht="15" customHeight="1">
      <c r="B95">
        <f t="shared" si="3"/>
        <v>89</v>
      </c>
      <c r="C95">
        <f>VLOOKUP(D95,'[2]Mobil PTTU 15'!$B$5:$F$119,5,0)</f>
        <v>0</v>
      </c>
      <c r="E95">
        <f>VLOOKUP(D95,'[2]Mobil PTTU 15'!$B$5:$C$119,2,0)</f>
        <v>0</v>
      </c>
      <c r="F95">
        <f>VLOOKUP(D95,'[2]Mobil PTTU 15'!$B$5:$D$119,3,0)</f>
        <v>0</v>
      </c>
      <c r="I95">
        <f>VLOOKUP(D95,'[2]Mobil PTTU 15'!$B$5:$I$119,8,0)</f>
        <v>0</v>
      </c>
      <c r="J95" t="e">
        <f>SUMIF(#REF!,'PM STICKER'!$D$7:$D$122,#REF!)+SUMIF(#REF!,'PM STICKER'!$D$7:$D$122,#REF!)+SUMIF(#REF!,'PM STICKER'!$D$7:$D$122,#REF!)</f>
        <v>#REF!</v>
      </c>
      <c r="K95" t="e">
        <f>SUMIF(#REF!,'PM STICKER'!$D$7:$D$122,#REF!)+SUMIF(#REF!,'PM STICKER'!$D$7:$D$122,#REF!)</f>
        <v>#REF!</v>
      </c>
      <c r="L95" t="e">
        <f>SUMIF(#REF!,'PM STICKER'!$D$7:$D$122,#REF!)+SUMIF(#REF!,'PM STICKER'!$D$7:$D$122,#REF!)+SUMIF(#REF!,'PM STICKER'!$D$7:$D$122,#REF!)</f>
        <v>#REF!</v>
      </c>
      <c r="M95" t="e">
        <f>SUMIF(#REF!,'PM STICKER'!$D$7:$D$122,#REF!)+SUMIF(#REF!,'PM STICKER'!$D$7:$D$122,#REF!)+SUMIF(#REF!,'PM STICKER'!$D$7:$D$122,#REF!)</f>
        <v>#REF!</v>
      </c>
      <c r="N95" t="e">
        <f>SUMIF(#REF!,'PM STICKER'!$D$7:$D$122,#REF!)+SUMIF(#REF!,'PM STICKER'!$D$7:$D$122,#REF!)+SUMIF(#REF!,'PM STICKER'!$D$7:$D$122,#REF!)</f>
        <v>#REF!</v>
      </c>
      <c r="O95" t="e">
        <f>SUMIF(#REF!,'PM STICKER'!$D$7:$D$122,#REF!)+SUMIF(#REF!,'PM STICKER'!$D$7:$D$122,#REF!)+SUMIF(#REF!,'PM STICKER'!$D$7:$D$122,#REF!)</f>
        <v>#REF!</v>
      </c>
      <c r="P95" t="e">
        <f>SUMIF(#REF!,'PM STICKER'!$D$7:$D$122,#REF!)+SUMIF(#REF!,'PM STICKER'!$D$7:$D$122,#REF!)</f>
        <v>#REF!</v>
      </c>
      <c r="Q95" t="e">
        <f>SUMIF(#REF!,'PM STICKER'!$D$7:$D$122,#REF!)+SUMIF(#REF!,'PM STICKER'!$D$7:$D$122,#REF!)+SUMIF(#REF!,'PM STICKER'!$D$7:$D$122,#REF!)</f>
        <v>#REF!</v>
      </c>
      <c r="R95" t="e">
        <f>SUMIF(#REF!,'PM STICKER'!$D$7:$D$122,#REF!)+SUMIF(#REF!,'PM STICKER'!$D$7:$D$122,#REF!)+SUMIF(#REF!,'PM STICKER'!$D$7:$D$122,#REF!)</f>
        <v>#REF!</v>
      </c>
      <c r="S95" t="e">
        <f>SUMIF(#REF!,'PM STICKER'!$D$7:$D$122,#REF!)+SUMIF(#REF!,'PM STICKER'!$D$7:$D$122,#REF!)+SUMIF(#REF!,'PM STICKER'!$D$7:$D$122,#REF!)</f>
        <v>#REF!</v>
      </c>
      <c r="T95" t="e">
        <f>SUMIF(#REF!,'PM STICKER'!$D$7:$D$122,#REF!)+SUMIF(#REF!,'PM STICKER'!$D$7:$D$122,#REF!)+SUMIF(#REF!,'PM STICKER'!$D$7:$D$122,#REF!)</f>
        <v>#REF!</v>
      </c>
      <c r="U95" t="e">
        <f>SUMIF(#REF!,'PM STICKER'!$D$7:$D$122,#REF!)+SUMIF(#REF!,'PM STICKER'!$D$7:$D$122,#REF!)+SUMIF(#REF!,'PM STICKER'!$D$7:$D$122,#REF!)</f>
        <v>#REF!</v>
      </c>
      <c r="V95" t="e">
        <f t="shared" si="2"/>
        <v>#REF!</v>
      </c>
      <c r="W95">
        <f>VLOOKUP(D95,'[2]Mobil PTTU 15'!$B$5:$K$119,10,0)</f>
        <v>0</v>
      </c>
    </row>
    <row r="96" spans="2:23" ht="15" customHeight="1">
      <c r="B96">
        <f t="shared" si="3"/>
        <v>90</v>
      </c>
      <c r="C96">
        <f>VLOOKUP(D96,'[2]Mobil PTTU 15'!$B$5:$F$119,5,0)</f>
        <v>0</v>
      </c>
      <c r="E96">
        <f>VLOOKUP(D96,'[2]Mobil PTTU 15'!$B$5:$C$119,2,0)</f>
        <v>0</v>
      </c>
      <c r="F96">
        <f>VLOOKUP(D96,'[2]Mobil PTTU 15'!$B$5:$D$119,3,0)</f>
        <v>0</v>
      </c>
      <c r="I96">
        <f>VLOOKUP(D96,'[2]Mobil PTTU 15'!$B$5:$I$119,8,0)</f>
        <v>0</v>
      </c>
      <c r="J96" t="e">
        <f>SUMIF(#REF!,'PM STICKER'!$D$7:$D$122,#REF!)+SUMIF(#REF!,'PM STICKER'!$D$7:$D$122,#REF!)+SUMIF(#REF!,'PM STICKER'!$D$7:$D$122,#REF!)</f>
        <v>#REF!</v>
      </c>
      <c r="K96" t="e">
        <f>SUMIF(#REF!,'PM STICKER'!$D$7:$D$122,#REF!)+SUMIF(#REF!,'PM STICKER'!$D$7:$D$122,#REF!)</f>
        <v>#REF!</v>
      </c>
      <c r="L96" t="e">
        <f>SUMIF(#REF!,'PM STICKER'!$D$7:$D$122,#REF!)+SUMIF(#REF!,'PM STICKER'!$D$7:$D$122,#REF!)+SUMIF(#REF!,'PM STICKER'!$D$7:$D$122,#REF!)</f>
        <v>#REF!</v>
      </c>
      <c r="M96" t="e">
        <f>SUMIF(#REF!,'PM STICKER'!$D$7:$D$122,#REF!)+SUMIF(#REF!,'PM STICKER'!$D$7:$D$122,#REF!)+SUMIF(#REF!,'PM STICKER'!$D$7:$D$122,#REF!)</f>
        <v>#REF!</v>
      </c>
      <c r="N96" t="e">
        <f>SUMIF(#REF!,'PM STICKER'!$D$7:$D$122,#REF!)+SUMIF(#REF!,'PM STICKER'!$D$7:$D$122,#REF!)+SUMIF(#REF!,'PM STICKER'!$D$7:$D$122,#REF!)</f>
        <v>#REF!</v>
      </c>
      <c r="O96" t="e">
        <f>SUMIF(#REF!,'PM STICKER'!$D$7:$D$122,#REF!)+SUMIF(#REF!,'PM STICKER'!$D$7:$D$122,#REF!)+SUMIF(#REF!,'PM STICKER'!$D$7:$D$122,#REF!)</f>
        <v>#REF!</v>
      </c>
      <c r="P96" t="e">
        <f>SUMIF(#REF!,'PM STICKER'!$D$7:$D$122,#REF!)+SUMIF(#REF!,'PM STICKER'!$D$7:$D$122,#REF!)</f>
        <v>#REF!</v>
      </c>
      <c r="Q96" t="e">
        <f>SUMIF(#REF!,'PM STICKER'!$D$7:$D$122,#REF!)+SUMIF(#REF!,'PM STICKER'!$D$7:$D$122,#REF!)+SUMIF(#REF!,'PM STICKER'!$D$7:$D$122,#REF!)</f>
        <v>#REF!</v>
      </c>
      <c r="R96" t="e">
        <f>SUMIF(#REF!,'PM STICKER'!$D$7:$D$122,#REF!)+SUMIF(#REF!,'PM STICKER'!$D$7:$D$122,#REF!)+SUMIF(#REF!,'PM STICKER'!$D$7:$D$122,#REF!)</f>
        <v>#REF!</v>
      </c>
      <c r="S96" t="e">
        <f>SUMIF(#REF!,'PM STICKER'!$D$7:$D$122,#REF!)+SUMIF(#REF!,'PM STICKER'!$D$7:$D$122,#REF!)+SUMIF(#REF!,'PM STICKER'!$D$7:$D$122,#REF!)</f>
        <v>#REF!</v>
      </c>
      <c r="T96" t="e">
        <f>SUMIF(#REF!,'PM STICKER'!$D$7:$D$122,#REF!)+SUMIF(#REF!,'PM STICKER'!$D$7:$D$122,#REF!)+SUMIF(#REF!,'PM STICKER'!$D$7:$D$122,#REF!)</f>
        <v>#REF!</v>
      </c>
      <c r="U96" t="e">
        <f>SUMIF(#REF!,'PM STICKER'!$D$7:$D$122,#REF!)+SUMIF(#REF!,'PM STICKER'!$D$7:$D$122,#REF!)+SUMIF(#REF!,'PM STICKER'!$D$7:$D$122,#REF!)</f>
        <v>#REF!</v>
      </c>
      <c r="V96" t="e">
        <f t="shared" si="2"/>
        <v>#REF!</v>
      </c>
      <c r="W96">
        <f>VLOOKUP(D96,'[2]Mobil PTTU 15'!$B$5:$K$119,10,0)</f>
        <v>0</v>
      </c>
    </row>
    <row r="97" spans="2:23" ht="15" customHeight="1">
      <c r="B97">
        <f t="shared" si="3"/>
        <v>91</v>
      </c>
      <c r="C97">
        <f>VLOOKUP(D97,'[2]Mobil PTTU 15'!$B$5:$F$119,5,0)</f>
        <v>0</v>
      </c>
      <c r="E97">
        <f>VLOOKUP(D97,'[2]Mobil PTTU 15'!$B$5:$C$119,2,0)</f>
        <v>0</v>
      </c>
      <c r="F97">
        <f>VLOOKUP(D97,'[2]Mobil PTTU 15'!$B$5:$D$119,3,0)</f>
        <v>0</v>
      </c>
      <c r="I97">
        <f>VLOOKUP(D97,'[2]Mobil PTTU 15'!$B$5:$I$119,8,0)</f>
        <v>0</v>
      </c>
      <c r="J97" t="e">
        <f>SUMIF(#REF!,'PM STICKER'!$D$7:$D$122,#REF!)+SUMIF(#REF!,'PM STICKER'!$D$7:$D$122,#REF!)+SUMIF(#REF!,'PM STICKER'!$D$7:$D$122,#REF!)</f>
        <v>#REF!</v>
      </c>
      <c r="K97" t="e">
        <f>SUMIF(#REF!,'PM STICKER'!$D$7:$D$122,#REF!)+SUMIF(#REF!,'PM STICKER'!$D$7:$D$122,#REF!)</f>
        <v>#REF!</v>
      </c>
      <c r="L97" t="e">
        <f>SUMIF(#REF!,'PM STICKER'!$D$7:$D$122,#REF!)+SUMIF(#REF!,'PM STICKER'!$D$7:$D$122,#REF!)+SUMIF(#REF!,'PM STICKER'!$D$7:$D$122,#REF!)</f>
        <v>#REF!</v>
      </c>
      <c r="M97" t="e">
        <f>SUMIF(#REF!,'PM STICKER'!$D$7:$D$122,#REF!)+SUMIF(#REF!,'PM STICKER'!$D$7:$D$122,#REF!)+SUMIF(#REF!,'PM STICKER'!$D$7:$D$122,#REF!)</f>
        <v>#REF!</v>
      </c>
      <c r="N97" t="e">
        <f>SUMIF(#REF!,'PM STICKER'!$D$7:$D$122,#REF!)+SUMIF(#REF!,'PM STICKER'!$D$7:$D$122,#REF!)+SUMIF(#REF!,'PM STICKER'!$D$7:$D$122,#REF!)</f>
        <v>#REF!</v>
      </c>
      <c r="O97" t="e">
        <f>SUMIF(#REF!,'PM STICKER'!$D$7:$D$122,#REF!)+SUMIF(#REF!,'PM STICKER'!$D$7:$D$122,#REF!)+SUMIF(#REF!,'PM STICKER'!$D$7:$D$122,#REF!)</f>
        <v>#REF!</v>
      </c>
      <c r="P97" t="e">
        <f>SUMIF(#REF!,'PM STICKER'!$D$7:$D$122,#REF!)+SUMIF(#REF!,'PM STICKER'!$D$7:$D$122,#REF!)</f>
        <v>#REF!</v>
      </c>
      <c r="Q97" t="e">
        <f>SUMIF(#REF!,'PM STICKER'!$D$7:$D$122,#REF!)+SUMIF(#REF!,'PM STICKER'!$D$7:$D$122,#REF!)+SUMIF(#REF!,'PM STICKER'!$D$7:$D$122,#REF!)</f>
        <v>#REF!</v>
      </c>
      <c r="R97" t="e">
        <f>SUMIF(#REF!,'PM STICKER'!$D$7:$D$122,#REF!)+SUMIF(#REF!,'PM STICKER'!$D$7:$D$122,#REF!)+SUMIF(#REF!,'PM STICKER'!$D$7:$D$122,#REF!)</f>
        <v>#REF!</v>
      </c>
      <c r="S97" t="e">
        <f>SUMIF(#REF!,'PM STICKER'!$D$7:$D$122,#REF!)+SUMIF(#REF!,'PM STICKER'!$D$7:$D$122,#REF!)+SUMIF(#REF!,'PM STICKER'!$D$7:$D$122,#REF!)</f>
        <v>#REF!</v>
      </c>
      <c r="T97" t="e">
        <f>SUMIF(#REF!,'PM STICKER'!$D$7:$D$122,#REF!)+SUMIF(#REF!,'PM STICKER'!$D$7:$D$122,#REF!)+SUMIF(#REF!,'PM STICKER'!$D$7:$D$122,#REF!)</f>
        <v>#REF!</v>
      </c>
      <c r="U97" t="e">
        <f>SUMIF(#REF!,'PM STICKER'!$D$7:$D$122,#REF!)+SUMIF(#REF!,'PM STICKER'!$D$7:$D$122,#REF!)+SUMIF(#REF!,'PM STICKER'!$D$7:$D$122,#REF!)</f>
        <v>#REF!</v>
      </c>
      <c r="V97" t="e">
        <f t="shared" si="2"/>
        <v>#REF!</v>
      </c>
      <c r="W97">
        <f>VLOOKUP(D97,'[2]Mobil PTTU 15'!$B$5:$K$119,10,0)</f>
        <v>0</v>
      </c>
    </row>
    <row r="98" spans="2:23" ht="15" customHeight="1">
      <c r="B98">
        <f t="shared" si="3"/>
        <v>92</v>
      </c>
      <c r="C98">
        <f>VLOOKUP(D98,'[2]Mobil PTTU 15'!$B$5:$F$119,5,0)</f>
        <v>0</v>
      </c>
      <c r="E98">
        <f>VLOOKUP(D98,'[2]Mobil PTTU 15'!$B$5:$C$119,2,0)</f>
        <v>0</v>
      </c>
      <c r="F98">
        <f>VLOOKUP(D98,'[2]Mobil PTTU 15'!$B$5:$D$119,3,0)</f>
        <v>0</v>
      </c>
      <c r="I98">
        <f>VLOOKUP(D98,'[2]Mobil PTTU 15'!$B$5:$I$119,8,0)</f>
        <v>0</v>
      </c>
      <c r="J98" t="e">
        <f>SUMIF(#REF!,'PM STICKER'!$D$7:$D$122,#REF!)+SUMIF(#REF!,'PM STICKER'!$D$7:$D$122,#REF!)+SUMIF(#REF!,'PM STICKER'!$D$7:$D$122,#REF!)</f>
        <v>#REF!</v>
      </c>
      <c r="K98" t="e">
        <f>SUMIF(#REF!,'PM STICKER'!$D$7:$D$122,#REF!)+SUMIF(#REF!,'PM STICKER'!$D$7:$D$122,#REF!)</f>
        <v>#REF!</v>
      </c>
      <c r="L98" t="e">
        <f>SUMIF(#REF!,'PM STICKER'!$D$7:$D$122,#REF!)+SUMIF(#REF!,'PM STICKER'!$D$7:$D$122,#REF!)+SUMIF(#REF!,'PM STICKER'!$D$7:$D$122,#REF!)</f>
        <v>#REF!</v>
      </c>
      <c r="M98" t="e">
        <f>SUMIF(#REF!,'PM STICKER'!$D$7:$D$122,#REF!)+SUMIF(#REF!,'PM STICKER'!$D$7:$D$122,#REF!)+SUMIF(#REF!,'PM STICKER'!$D$7:$D$122,#REF!)</f>
        <v>#REF!</v>
      </c>
      <c r="N98" t="e">
        <f>SUMIF(#REF!,'PM STICKER'!$D$7:$D$122,#REF!)+SUMIF(#REF!,'PM STICKER'!$D$7:$D$122,#REF!)+SUMIF(#REF!,'PM STICKER'!$D$7:$D$122,#REF!)</f>
        <v>#REF!</v>
      </c>
      <c r="O98" t="e">
        <f>SUMIF(#REF!,'PM STICKER'!$D$7:$D$122,#REF!)+SUMIF(#REF!,'PM STICKER'!$D$7:$D$122,#REF!)+SUMIF(#REF!,'PM STICKER'!$D$7:$D$122,#REF!)</f>
        <v>#REF!</v>
      </c>
      <c r="P98" t="e">
        <f>SUMIF(#REF!,'PM STICKER'!$D$7:$D$122,#REF!)+SUMIF(#REF!,'PM STICKER'!$D$7:$D$122,#REF!)</f>
        <v>#REF!</v>
      </c>
      <c r="Q98" t="e">
        <f>SUMIF(#REF!,'PM STICKER'!$D$7:$D$122,#REF!)+SUMIF(#REF!,'PM STICKER'!$D$7:$D$122,#REF!)+SUMIF(#REF!,'PM STICKER'!$D$7:$D$122,#REF!)</f>
        <v>#REF!</v>
      </c>
      <c r="R98" t="e">
        <f>SUMIF(#REF!,'PM STICKER'!$D$7:$D$122,#REF!)+SUMIF(#REF!,'PM STICKER'!$D$7:$D$122,#REF!)+SUMIF(#REF!,'PM STICKER'!$D$7:$D$122,#REF!)</f>
        <v>#REF!</v>
      </c>
      <c r="S98" t="e">
        <f>SUMIF(#REF!,'PM STICKER'!$D$7:$D$122,#REF!)+SUMIF(#REF!,'PM STICKER'!$D$7:$D$122,#REF!)+SUMIF(#REF!,'PM STICKER'!$D$7:$D$122,#REF!)</f>
        <v>#REF!</v>
      </c>
      <c r="T98" t="e">
        <f>SUMIF(#REF!,'PM STICKER'!$D$7:$D$122,#REF!)+SUMIF(#REF!,'PM STICKER'!$D$7:$D$122,#REF!)+SUMIF(#REF!,'PM STICKER'!$D$7:$D$122,#REF!)</f>
        <v>#REF!</v>
      </c>
      <c r="U98" t="e">
        <f>SUMIF(#REF!,'PM STICKER'!$D$7:$D$122,#REF!)+SUMIF(#REF!,'PM STICKER'!$D$7:$D$122,#REF!)+SUMIF(#REF!,'PM STICKER'!$D$7:$D$122,#REF!)</f>
        <v>#REF!</v>
      </c>
      <c r="V98" t="e">
        <f t="shared" si="2"/>
        <v>#REF!</v>
      </c>
      <c r="W98">
        <f>VLOOKUP(D98,'[2]Mobil PTTU 15'!$B$5:$K$119,10,0)</f>
        <v>0</v>
      </c>
    </row>
    <row r="99" spans="2:23" ht="15" customHeight="1">
      <c r="B99">
        <f t="shared" si="3"/>
        <v>93</v>
      </c>
      <c r="C99">
        <f>VLOOKUP(D99,'[2]Mobil PTTU 15'!$B$5:$F$119,5,0)</f>
        <v>0</v>
      </c>
      <c r="E99">
        <f>VLOOKUP(D99,'[2]Mobil PTTU 15'!$B$5:$C$119,2,0)</f>
        <v>0</v>
      </c>
      <c r="F99">
        <f>VLOOKUP(D99,'[2]Mobil PTTU 15'!$B$5:$D$119,3,0)</f>
        <v>0</v>
      </c>
      <c r="I99">
        <f>VLOOKUP(D99,'[2]Mobil PTTU 15'!$B$5:$I$119,8,0)</f>
        <v>0</v>
      </c>
      <c r="J99" t="e">
        <f>SUMIF(#REF!,'PM STICKER'!$D$7:$D$122,#REF!)+SUMIF(#REF!,'PM STICKER'!$D$7:$D$122,#REF!)+SUMIF(#REF!,'PM STICKER'!$D$7:$D$122,#REF!)</f>
        <v>#REF!</v>
      </c>
      <c r="K99" t="e">
        <f>SUMIF(#REF!,'PM STICKER'!$D$7:$D$122,#REF!)+SUMIF(#REF!,'PM STICKER'!$D$7:$D$122,#REF!)</f>
        <v>#REF!</v>
      </c>
      <c r="L99" t="e">
        <f>SUMIF(#REF!,'PM STICKER'!$D$7:$D$122,#REF!)+SUMIF(#REF!,'PM STICKER'!$D$7:$D$122,#REF!)+SUMIF(#REF!,'PM STICKER'!$D$7:$D$122,#REF!)</f>
        <v>#REF!</v>
      </c>
      <c r="M99" t="e">
        <f>SUMIF(#REF!,'PM STICKER'!$D$7:$D$122,#REF!)+SUMIF(#REF!,'PM STICKER'!$D$7:$D$122,#REF!)+SUMIF(#REF!,'PM STICKER'!$D$7:$D$122,#REF!)</f>
        <v>#REF!</v>
      </c>
      <c r="N99" t="e">
        <f>SUMIF(#REF!,'PM STICKER'!$D$7:$D$122,#REF!)+SUMIF(#REF!,'PM STICKER'!$D$7:$D$122,#REF!)+SUMIF(#REF!,'PM STICKER'!$D$7:$D$122,#REF!)</f>
        <v>#REF!</v>
      </c>
      <c r="O99" t="e">
        <f>SUMIF(#REF!,'PM STICKER'!$D$7:$D$122,#REF!)+SUMIF(#REF!,'PM STICKER'!$D$7:$D$122,#REF!)+SUMIF(#REF!,'PM STICKER'!$D$7:$D$122,#REF!)</f>
        <v>#REF!</v>
      </c>
      <c r="P99" t="e">
        <f>SUMIF(#REF!,'PM STICKER'!$D$7:$D$122,#REF!)+SUMIF(#REF!,'PM STICKER'!$D$7:$D$122,#REF!)</f>
        <v>#REF!</v>
      </c>
      <c r="Q99" t="e">
        <f>SUMIF(#REF!,'PM STICKER'!$D$7:$D$122,#REF!)+SUMIF(#REF!,'PM STICKER'!$D$7:$D$122,#REF!)+SUMIF(#REF!,'PM STICKER'!$D$7:$D$122,#REF!)</f>
        <v>#REF!</v>
      </c>
      <c r="R99" t="e">
        <f>SUMIF(#REF!,'PM STICKER'!$D$7:$D$122,#REF!)+SUMIF(#REF!,'PM STICKER'!$D$7:$D$122,#REF!)+SUMIF(#REF!,'PM STICKER'!$D$7:$D$122,#REF!)</f>
        <v>#REF!</v>
      </c>
      <c r="S99" t="e">
        <f>SUMIF(#REF!,'PM STICKER'!$D$7:$D$122,#REF!)+SUMIF(#REF!,'PM STICKER'!$D$7:$D$122,#REF!)+SUMIF(#REF!,'PM STICKER'!$D$7:$D$122,#REF!)</f>
        <v>#REF!</v>
      </c>
      <c r="T99" t="e">
        <f>SUMIF(#REF!,'PM STICKER'!$D$7:$D$122,#REF!)+SUMIF(#REF!,'PM STICKER'!$D$7:$D$122,#REF!)+SUMIF(#REF!,'PM STICKER'!$D$7:$D$122,#REF!)</f>
        <v>#REF!</v>
      </c>
      <c r="U99" t="e">
        <f>SUMIF(#REF!,'PM STICKER'!$D$7:$D$122,#REF!)+SUMIF(#REF!,'PM STICKER'!$D$7:$D$122,#REF!)+SUMIF(#REF!,'PM STICKER'!$D$7:$D$122,#REF!)</f>
        <v>#REF!</v>
      </c>
      <c r="V99" t="e">
        <f t="shared" si="2"/>
        <v>#REF!</v>
      </c>
      <c r="W99">
        <f>VLOOKUP(D99,'[2]Mobil PTTU 15'!$B$5:$K$119,10,0)</f>
        <v>0</v>
      </c>
    </row>
    <row r="100" spans="2:23" ht="15" customHeight="1">
      <c r="B100">
        <f t="shared" si="3"/>
        <v>94</v>
      </c>
      <c r="C100">
        <f>VLOOKUP(D100,'[2]Mobil PTTU 15'!$B$5:$F$119,5,0)</f>
        <v>0</v>
      </c>
      <c r="E100">
        <f>VLOOKUP(D100,'[2]Mobil PTTU 15'!$B$5:$C$119,2,0)</f>
        <v>0</v>
      </c>
      <c r="F100">
        <f>VLOOKUP(D100,'[2]Mobil PTTU 15'!$B$5:$D$119,3,0)</f>
        <v>0</v>
      </c>
      <c r="I100">
        <f>VLOOKUP(D100,'[2]Mobil PTTU 15'!$B$5:$I$119,8,0)</f>
        <v>0</v>
      </c>
      <c r="J100" t="e">
        <f>SUMIF(#REF!,'PM STICKER'!$D$7:$D$122,#REF!)+SUMIF(#REF!,'PM STICKER'!$D$7:$D$122,#REF!)+SUMIF(#REF!,'PM STICKER'!$D$7:$D$122,#REF!)</f>
        <v>#REF!</v>
      </c>
      <c r="K100" t="e">
        <f>SUMIF(#REF!,'PM STICKER'!$D$7:$D$122,#REF!)+SUMIF(#REF!,'PM STICKER'!$D$7:$D$122,#REF!)</f>
        <v>#REF!</v>
      </c>
      <c r="L100" t="e">
        <f>SUMIF(#REF!,'PM STICKER'!$D$7:$D$122,#REF!)+SUMIF(#REF!,'PM STICKER'!$D$7:$D$122,#REF!)+SUMIF(#REF!,'PM STICKER'!$D$7:$D$122,#REF!)</f>
        <v>#REF!</v>
      </c>
      <c r="M100" t="e">
        <f>SUMIF(#REF!,'PM STICKER'!$D$7:$D$122,#REF!)+SUMIF(#REF!,'PM STICKER'!$D$7:$D$122,#REF!)+SUMIF(#REF!,'PM STICKER'!$D$7:$D$122,#REF!)</f>
        <v>#REF!</v>
      </c>
      <c r="N100" t="e">
        <f>SUMIF(#REF!,'PM STICKER'!$D$7:$D$122,#REF!)+SUMIF(#REF!,'PM STICKER'!$D$7:$D$122,#REF!)+SUMIF(#REF!,'PM STICKER'!$D$7:$D$122,#REF!)</f>
        <v>#REF!</v>
      </c>
      <c r="O100" t="e">
        <f>SUMIF(#REF!,'PM STICKER'!$D$7:$D$122,#REF!)+SUMIF(#REF!,'PM STICKER'!$D$7:$D$122,#REF!)+SUMIF(#REF!,'PM STICKER'!$D$7:$D$122,#REF!)</f>
        <v>#REF!</v>
      </c>
      <c r="P100" t="e">
        <f>SUMIF(#REF!,'PM STICKER'!$D$7:$D$122,#REF!)+SUMIF(#REF!,'PM STICKER'!$D$7:$D$122,#REF!)</f>
        <v>#REF!</v>
      </c>
      <c r="Q100" t="e">
        <f>SUMIF(#REF!,'PM STICKER'!$D$7:$D$122,#REF!)+SUMIF(#REF!,'PM STICKER'!$D$7:$D$122,#REF!)+SUMIF(#REF!,'PM STICKER'!$D$7:$D$122,#REF!)</f>
        <v>#REF!</v>
      </c>
      <c r="R100" t="e">
        <f>SUMIF(#REF!,'PM STICKER'!$D$7:$D$122,#REF!)+SUMIF(#REF!,'PM STICKER'!$D$7:$D$122,#REF!)+SUMIF(#REF!,'PM STICKER'!$D$7:$D$122,#REF!)</f>
        <v>#REF!</v>
      </c>
      <c r="S100" t="e">
        <f>SUMIF(#REF!,'PM STICKER'!$D$7:$D$122,#REF!)+SUMIF(#REF!,'PM STICKER'!$D$7:$D$122,#REF!)+SUMIF(#REF!,'PM STICKER'!$D$7:$D$122,#REF!)</f>
        <v>#REF!</v>
      </c>
      <c r="T100" t="e">
        <f>SUMIF(#REF!,'PM STICKER'!$D$7:$D$122,#REF!)+SUMIF(#REF!,'PM STICKER'!$D$7:$D$122,#REF!)+SUMIF(#REF!,'PM STICKER'!$D$7:$D$122,#REF!)</f>
        <v>#REF!</v>
      </c>
      <c r="U100" t="e">
        <f>SUMIF(#REF!,'PM STICKER'!$D$7:$D$122,#REF!)+SUMIF(#REF!,'PM STICKER'!$D$7:$D$122,#REF!)+SUMIF(#REF!,'PM STICKER'!$D$7:$D$122,#REF!)</f>
        <v>#REF!</v>
      </c>
      <c r="V100" t="e">
        <f t="shared" si="2"/>
        <v>#REF!</v>
      </c>
      <c r="W100">
        <f>VLOOKUP(D100,'[2]Mobil PTTU 15'!$B$5:$K$119,10,0)</f>
        <v>0</v>
      </c>
    </row>
    <row r="101" spans="2:23" ht="15" customHeight="1">
      <c r="B101">
        <f t="shared" si="3"/>
        <v>95</v>
      </c>
      <c r="C101">
        <f>VLOOKUP(D101,'[2]Mobil PTTU 15'!$B$5:$F$119,5,0)</f>
        <v>0</v>
      </c>
      <c r="E101">
        <f>VLOOKUP(D101,'[2]Mobil PTTU 15'!$B$5:$C$119,2,0)</f>
        <v>0</v>
      </c>
      <c r="F101">
        <f>VLOOKUP(D101,'[2]Mobil PTTU 15'!$B$5:$D$119,3,0)</f>
        <v>0</v>
      </c>
      <c r="I101">
        <f>VLOOKUP(D101,'[2]Mobil PTTU 15'!$B$5:$I$119,8,0)</f>
        <v>0</v>
      </c>
      <c r="J101" t="e">
        <f>SUMIF(#REF!,'PM STICKER'!$D$7:$D$122,#REF!)+SUMIF(#REF!,'PM STICKER'!$D$7:$D$122,#REF!)+SUMIF(#REF!,'PM STICKER'!$D$7:$D$122,#REF!)</f>
        <v>#REF!</v>
      </c>
      <c r="K101" t="e">
        <f>SUMIF(#REF!,'PM STICKER'!$D$7:$D$122,#REF!)+SUMIF(#REF!,'PM STICKER'!$D$7:$D$122,#REF!)</f>
        <v>#REF!</v>
      </c>
      <c r="L101" t="e">
        <f>SUMIF(#REF!,'PM STICKER'!$D$7:$D$122,#REF!)+SUMIF(#REF!,'PM STICKER'!$D$7:$D$122,#REF!)+SUMIF(#REF!,'PM STICKER'!$D$7:$D$122,#REF!)</f>
        <v>#REF!</v>
      </c>
      <c r="M101" t="e">
        <f>SUMIF(#REF!,'PM STICKER'!$D$7:$D$122,#REF!)+SUMIF(#REF!,'PM STICKER'!$D$7:$D$122,#REF!)+SUMIF(#REF!,'PM STICKER'!$D$7:$D$122,#REF!)</f>
        <v>#REF!</v>
      </c>
      <c r="N101" t="e">
        <f>SUMIF(#REF!,'PM STICKER'!$D$7:$D$122,#REF!)+SUMIF(#REF!,'PM STICKER'!$D$7:$D$122,#REF!)+SUMIF(#REF!,'PM STICKER'!$D$7:$D$122,#REF!)</f>
        <v>#REF!</v>
      </c>
      <c r="O101" t="e">
        <f>SUMIF(#REF!,'PM STICKER'!$D$7:$D$122,#REF!)+SUMIF(#REF!,'PM STICKER'!$D$7:$D$122,#REF!)+SUMIF(#REF!,'PM STICKER'!$D$7:$D$122,#REF!)</f>
        <v>#REF!</v>
      </c>
      <c r="P101" t="e">
        <f>SUMIF(#REF!,'PM STICKER'!$D$7:$D$122,#REF!)+SUMIF(#REF!,'PM STICKER'!$D$7:$D$122,#REF!)</f>
        <v>#REF!</v>
      </c>
      <c r="Q101" t="e">
        <f>SUMIF(#REF!,'PM STICKER'!$D$7:$D$122,#REF!)+SUMIF(#REF!,'PM STICKER'!$D$7:$D$122,#REF!)+SUMIF(#REF!,'PM STICKER'!$D$7:$D$122,#REF!)</f>
        <v>#REF!</v>
      </c>
      <c r="R101" t="e">
        <f>SUMIF(#REF!,'PM STICKER'!$D$7:$D$122,#REF!)+SUMIF(#REF!,'PM STICKER'!$D$7:$D$122,#REF!)+SUMIF(#REF!,'PM STICKER'!$D$7:$D$122,#REF!)</f>
        <v>#REF!</v>
      </c>
      <c r="S101" t="e">
        <f>SUMIF(#REF!,'PM STICKER'!$D$7:$D$122,#REF!)+SUMIF(#REF!,'PM STICKER'!$D$7:$D$122,#REF!)+SUMIF(#REF!,'PM STICKER'!$D$7:$D$122,#REF!)</f>
        <v>#REF!</v>
      </c>
      <c r="T101" t="e">
        <f>SUMIF(#REF!,'PM STICKER'!$D$7:$D$122,#REF!)+SUMIF(#REF!,'PM STICKER'!$D$7:$D$122,#REF!)+SUMIF(#REF!,'PM STICKER'!$D$7:$D$122,#REF!)</f>
        <v>#REF!</v>
      </c>
      <c r="U101" t="e">
        <f>SUMIF(#REF!,'PM STICKER'!$D$7:$D$122,#REF!)+SUMIF(#REF!,'PM STICKER'!$D$7:$D$122,#REF!)+SUMIF(#REF!,'PM STICKER'!$D$7:$D$122,#REF!)</f>
        <v>#REF!</v>
      </c>
      <c r="V101" t="e">
        <f t="shared" si="2"/>
        <v>#REF!</v>
      </c>
      <c r="W101">
        <f>VLOOKUP(D101,'[2]Mobil PTTU 15'!$B$5:$K$119,10,0)</f>
        <v>0</v>
      </c>
    </row>
    <row r="102" spans="2:23" ht="15" customHeight="1">
      <c r="B102">
        <f t="shared" si="3"/>
        <v>96</v>
      </c>
      <c r="C102">
        <f>VLOOKUP(D102,'[2]Mobil PTTU 15'!$B$5:$F$119,5,0)</f>
        <v>0</v>
      </c>
      <c r="E102">
        <f>VLOOKUP(D102,'[2]Mobil PTTU 15'!$B$5:$C$119,2,0)</f>
        <v>0</v>
      </c>
      <c r="F102">
        <f>VLOOKUP(D102,'[2]Mobil PTTU 15'!$B$5:$D$119,3,0)</f>
        <v>0</v>
      </c>
      <c r="I102">
        <f>VLOOKUP(D102,'[2]Mobil PTTU 15'!$B$5:$I$119,8,0)</f>
        <v>0</v>
      </c>
      <c r="J102" t="e">
        <f>SUMIF(#REF!,'PM STICKER'!$D$7:$D$122,#REF!)+SUMIF(#REF!,'PM STICKER'!$D$7:$D$122,#REF!)+SUMIF(#REF!,'PM STICKER'!$D$7:$D$122,#REF!)</f>
        <v>#REF!</v>
      </c>
      <c r="K102" t="e">
        <f>SUMIF(#REF!,'PM STICKER'!$D$7:$D$122,#REF!)+SUMIF(#REF!,'PM STICKER'!$D$7:$D$122,#REF!)</f>
        <v>#REF!</v>
      </c>
      <c r="L102" t="e">
        <f>SUMIF(#REF!,'PM STICKER'!$D$7:$D$122,#REF!)+SUMIF(#REF!,'PM STICKER'!$D$7:$D$122,#REF!)+SUMIF(#REF!,'PM STICKER'!$D$7:$D$122,#REF!)</f>
        <v>#REF!</v>
      </c>
      <c r="M102" t="e">
        <f>SUMIF(#REF!,'PM STICKER'!$D$7:$D$122,#REF!)+SUMIF(#REF!,'PM STICKER'!$D$7:$D$122,#REF!)+SUMIF(#REF!,'PM STICKER'!$D$7:$D$122,#REF!)</f>
        <v>#REF!</v>
      </c>
      <c r="N102" t="e">
        <f>SUMIF(#REF!,'PM STICKER'!$D$7:$D$122,#REF!)+SUMIF(#REF!,'PM STICKER'!$D$7:$D$122,#REF!)+SUMIF(#REF!,'PM STICKER'!$D$7:$D$122,#REF!)</f>
        <v>#REF!</v>
      </c>
      <c r="O102" t="e">
        <f>SUMIF(#REF!,'PM STICKER'!$D$7:$D$122,#REF!)+SUMIF(#REF!,'PM STICKER'!$D$7:$D$122,#REF!)+SUMIF(#REF!,'PM STICKER'!$D$7:$D$122,#REF!)</f>
        <v>#REF!</v>
      </c>
      <c r="P102" t="e">
        <f>SUMIF(#REF!,'PM STICKER'!$D$7:$D$122,#REF!)+SUMIF(#REF!,'PM STICKER'!$D$7:$D$122,#REF!)</f>
        <v>#REF!</v>
      </c>
      <c r="Q102" t="e">
        <f>SUMIF(#REF!,'PM STICKER'!$D$7:$D$122,#REF!)+SUMIF(#REF!,'PM STICKER'!$D$7:$D$122,#REF!)+SUMIF(#REF!,'PM STICKER'!$D$7:$D$122,#REF!)</f>
        <v>#REF!</v>
      </c>
      <c r="R102" t="e">
        <f>SUMIF(#REF!,'PM STICKER'!$D$7:$D$122,#REF!)+SUMIF(#REF!,'PM STICKER'!$D$7:$D$122,#REF!)+SUMIF(#REF!,'PM STICKER'!$D$7:$D$122,#REF!)</f>
        <v>#REF!</v>
      </c>
      <c r="S102" t="e">
        <f>SUMIF(#REF!,'PM STICKER'!$D$7:$D$122,#REF!)+SUMIF(#REF!,'PM STICKER'!$D$7:$D$122,#REF!)+SUMIF(#REF!,'PM STICKER'!$D$7:$D$122,#REF!)</f>
        <v>#REF!</v>
      </c>
      <c r="T102" t="e">
        <f>SUMIF(#REF!,'PM STICKER'!$D$7:$D$122,#REF!)+SUMIF(#REF!,'PM STICKER'!$D$7:$D$122,#REF!)+SUMIF(#REF!,'PM STICKER'!$D$7:$D$122,#REF!)</f>
        <v>#REF!</v>
      </c>
      <c r="U102" t="e">
        <f>SUMIF(#REF!,'PM STICKER'!$D$7:$D$122,#REF!)+SUMIF(#REF!,'PM STICKER'!$D$7:$D$122,#REF!)+SUMIF(#REF!,'PM STICKER'!$D$7:$D$122,#REF!)</f>
        <v>#REF!</v>
      </c>
      <c r="V102" t="e">
        <f t="shared" si="2"/>
        <v>#REF!</v>
      </c>
      <c r="W102">
        <f>VLOOKUP(D102,'[2]Mobil PTTU 15'!$B$5:$K$119,10,0)</f>
        <v>0</v>
      </c>
    </row>
    <row r="103" spans="2:23" ht="15" customHeight="1">
      <c r="B103">
        <f t="shared" si="3"/>
        <v>97</v>
      </c>
      <c r="C103">
        <f>VLOOKUP(D103,'[2]Mobil PTTU 15'!$B$5:$F$119,5,0)</f>
        <v>0</v>
      </c>
      <c r="E103">
        <f>VLOOKUP(D103,'[2]Mobil PTTU 15'!$B$5:$C$119,2,0)</f>
        <v>0</v>
      </c>
      <c r="F103">
        <f>VLOOKUP(D103,'[2]Mobil PTTU 15'!$B$5:$D$119,3,0)</f>
        <v>0</v>
      </c>
      <c r="I103">
        <f>VLOOKUP(D103,'[2]Mobil PTTU 15'!$B$5:$I$119,8,0)</f>
        <v>0</v>
      </c>
      <c r="J103" t="e">
        <f>SUMIF(#REF!,'PM STICKER'!$D$7:$D$122,#REF!)+SUMIF(#REF!,'PM STICKER'!$D$7:$D$122,#REF!)+SUMIF(#REF!,'PM STICKER'!$D$7:$D$122,#REF!)</f>
        <v>#REF!</v>
      </c>
      <c r="K103" t="e">
        <f>SUMIF(#REF!,'PM STICKER'!$D$7:$D$122,#REF!)+SUMIF(#REF!,'PM STICKER'!$D$7:$D$122,#REF!)</f>
        <v>#REF!</v>
      </c>
      <c r="L103" t="e">
        <f>SUMIF(#REF!,'PM STICKER'!$D$7:$D$122,#REF!)+SUMIF(#REF!,'PM STICKER'!$D$7:$D$122,#REF!)+SUMIF(#REF!,'PM STICKER'!$D$7:$D$122,#REF!)</f>
        <v>#REF!</v>
      </c>
      <c r="M103" t="e">
        <f>SUMIF(#REF!,'PM STICKER'!$D$7:$D$122,#REF!)+SUMIF(#REF!,'PM STICKER'!$D$7:$D$122,#REF!)+SUMIF(#REF!,'PM STICKER'!$D$7:$D$122,#REF!)</f>
        <v>#REF!</v>
      </c>
      <c r="N103" t="e">
        <f>SUMIF(#REF!,'PM STICKER'!$D$7:$D$122,#REF!)+SUMIF(#REF!,'PM STICKER'!$D$7:$D$122,#REF!)+SUMIF(#REF!,'PM STICKER'!$D$7:$D$122,#REF!)</f>
        <v>#REF!</v>
      </c>
      <c r="O103" t="e">
        <f>SUMIF(#REF!,'PM STICKER'!$D$7:$D$122,#REF!)+SUMIF(#REF!,'PM STICKER'!$D$7:$D$122,#REF!)+SUMIF(#REF!,'PM STICKER'!$D$7:$D$122,#REF!)</f>
        <v>#REF!</v>
      </c>
      <c r="P103" t="e">
        <f>SUMIF(#REF!,'PM STICKER'!$D$7:$D$122,#REF!)+SUMIF(#REF!,'PM STICKER'!$D$7:$D$122,#REF!)</f>
        <v>#REF!</v>
      </c>
      <c r="Q103" t="e">
        <f>SUMIF(#REF!,'PM STICKER'!$D$7:$D$122,#REF!)+SUMIF(#REF!,'PM STICKER'!$D$7:$D$122,#REF!)+SUMIF(#REF!,'PM STICKER'!$D$7:$D$122,#REF!)</f>
        <v>#REF!</v>
      </c>
      <c r="R103" t="e">
        <f>SUMIF(#REF!,'PM STICKER'!$D$7:$D$122,#REF!)+SUMIF(#REF!,'PM STICKER'!$D$7:$D$122,#REF!)+SUMIF(#REF!,'PM STICKER'!$D$7:$D$122,#REF!)</f>
        <v>#REF!</v>
      </c>
      <c r="S103" t="e">
        <f>SUMIF(#REF!,'PM STICKER'!$D$7:$D$122,#REF!)+SUMIF(#REF!,'PM STICKER'!$D$7:$D$122,#REF!)+SUMIF(#REF!,'PM STICKER'!$D$7:$D$122,#REF!)</f>
        <v>#REF!</v>
      </c>
      <c r="T103" t="e">
        <f>SUMIF(#REF!,'PM STICKER'!$D$7:$D$122,#REF!)+SUMIF(#REF!,'PM STICKER'!$D$7:$D$122,#REF!)+SUMIF(#REF!,'PM STICKER'!$D$7:$D$122,#REF!)</f>
        <v>#REF!</v>
      </c>
      <c r="U103" t="e">
        <f>SUMIF(#REF!,'PM STICKER'!$D$7:$D$122,#REF!)+SUMIF(#REF!,'PM STICKER'!$D$7:$D$122,#REF!)+SUMIF(#REF!,'PM STICKER'!$D$7:$D$122,#REF!)</f>
        <v>#REF!</v>
      </c>
      <c r="V103" t="e">
        <f t="shared" si="2"/>
        <v>#REF!</v>
      </c>
      <c r="W103">
        <f>VLOOKUP(D103,'[2]Mobil PTTU 15'!$B$5:$K$119,10,0)</f>
        <v>0</v>
      </c>
    </row>
    <row r="104" spans="2:23" ht="15" customHeight="1">
      <c r="B104">
        <f t="shared" si="3"/>
        <v>98</v>
      </c>
      <c r="C104">
        <f>VLOOKUP(D104,'[2]Mobil PTTU 15'!$B$5:$F$119,5,0)</f>
        <v>0</v>
      </c>
      <c r="E104">
        <f>VLOOKUP(D104,'[2]Mobil PTTU 15'!$B$5:$C$119,2,0)</f>
        <v>0</v>
      </c>
      <c r="F104">
        <f>VLOOKUP(D104,'[2]Mobil PTTU 15'!$B$5:$D$119,3,0)</f>
        <v>0</v>
      </c>
      <c r="I104">
        <f>VLOOKUP(D104,'[2]Mobil PTTU 15'!$B$5:$I$119,8,0)</f>
        <v>0</v>
      </c>
      <c r="J104" t="e">
        <f>SUMIF(#REF!,'PM STICKER'!$D$7:$D$122,#REF!)+SUMIF(#REF!,'PM STICKER'!$D$7:$D$122,#REF!)+SUMIF(#REF!,'PM STICKER'!$D$7:$D$122,#REF!)</f>
        <v>#REF!</v>
      </c>
      <c r="K104" t="e">
        <f>SUMIF(#REF!,'PM STICKER'!$D$7:$D$122,#REF!)+SUMIF(#REF!,'PM STICKER'!$D$7:$D$122,#REF!)</f>
        <v>#REF!</v>
      </c>
      <c r="L104" t="e">
        <f>SUMIF(#REF!,'PM STICKER'!$D$7:$D$122,#REF!)+SUMIF(#REF!,'PM STICKER'!$D$7:$D$122,#REF!)+SUMIF(#REF!,'PM STICKER'!$D$7:$D$122,#REF!)</f>
        <v>#REF!</v>
      </c>
      <c r="M104" t="e">
        <f>SUMIF(#REF!,'PM STICKER'!$D$7:$D$122,#REF!)+SUMIF(#REF!,'PM STICKER'!$D$7:$D$122,#REF!)+SUMIF(#REF!,'PM STICKER'!$D$7:$D$122,#REF!)</f>
        <v>#REF!</v>
      </c>
      <c r="N104" t="e">
        <f>SUMIF(#REF!,'PM STICKER'!$D$7:$D$122,#REF!)+SUMIF(#REF!,'PM STICKER'!$D$7:$D$122,#REF!)+SUMIF(#REF!,'PM STICKER'!$D$7:$D$122,#REF!)</f>
        <v>#REF!</v>
      </c>
      <c r="O104" t="e">
        <f>SUMIF(#REF!,'PM STICKER'!$D$7:$D$122,#REF!)+SUMIF(#REF!,'PM STICKER'!$D$7:$D$122,#REF!)+SUMIF(#REF!,'PM STICKER'!$D$7:$D$122,#REF!)</f>
        <v>#REF!</v>
      </c>
      <c r="P104" t="e">
        <f>SUMIF(#REF!,'PM STICKER'!$D$7:$D$122,#REF!)+SUMIF(#REF!,'PM STICKER'!$D$7:$D$122,#REF!)</f>
        <v>#REF!</v>
      </c>
      <c r="Q104" t="e">
        <f>SUMIF(#REF!,'PM STICKER'!$D$7:$D$122,#REF!)+SUMIF(#REF!,'PM STICKER'!$D$7:$D$122,#REF!)+SUMIF(#REF!,'PM STICKER'!$D$7:$D$122,#REF!)</f>
        <v>#REF!</v>
      </c>
      <c r="R104" t="e">
        <f>SUMIF(#REF!,'PM STICKER'!$D$7:$D$122,#REF!)+SUMIF(#REF!,'PM STICKER'!$D$7:$D$122,#REF!)+SUMIF(#REF!,'PM STICKER'!$D$7:$D$122,#REF!)</f>
        <v>#REF!</v>
      </c>
      <c r="S104" t="e">
        <f>SUMIF(#REF!,'PM STICKER'!$D$7:$D$122,#REF!)+SUMIF(#REF!,'PM STICKER'!$D$7:$D$122,#REF!)+SUMIF(#REF!,'PM STICKER'!$D$7:$D$122,#REF!)</f>
        <v>#REF!</v>
      </c>
      <c r="T104" t="e">
        <f>SUMIF(#REF!,'PM STICKER'!$D$7:$D$122,#REF!)+SUMIF(#REF!,'PM STICKER'!$D$7:$D$122,#REF!)+SUMIF(#REF!,'PM STICKER'!$D$7:$D$122,#REF!)</f>
        <v>#REF!</v>
      </c>
      <c r="U104" t="e">
        <f>SUMIF(#REF!,'PM STICKER'!$D$7:$D$122,#REF!)+SUMIF(#REF!,'PM STICKER'!$D$7:$D$122,#REF!)+SUMIF(#REF!,'PM STICKER'!$D$7:$D$122,#REF!)</f>
        <v>#REF!</v>
      </c>
      <c r="V104" t="e">
        <f t="shared" si="2"/>
        <v>#REF!</v>
      </c>
      <c r="W104">
        <f>VLOOKUP(D104,'[2]Mobil PTTU 15'!$B$5:$K$119,10,0)</f>
        <v>0</v>
      </c>
    </row>
    <row r="105" spans="2:23" ht="15" customHeight="1">
      <c r="B105">
        <f t="shared" si="3"/>
        <v>99</v>
      </c>
      <c r="C105">
        <f>VLOOKUP(D105,'[2]Mobil PTTU 15'!$B$5:$F$119,5,0)</f>
        <v>0</v>
      </c>
      <c r="E105">
        <f>VLOOKUP(D105,'[2]Mobil PTTU 15'!$B$5:$C$119,2,0)</f>
        <v>0</v>
      </c>
      <c r="F105">
        <f>VLOOKUP(D105,'[2]Mobil PTTU 15'!$B$5:$D$119,3,0)</f>
        <v>0</v>
      </c>
      <c r="I105">
        <f>VLOOKUP(D105,'[2]Mobil PTTU 15'!$B$5:$I$119,8,0)</f>
        <v>0</v>
      </c>
      <c r="J105" t="e">
        <f>SUMIF(#REF!,'PM STICKER'!$D$7:$D$122,#REF!)+SUMIF(#REF!,'PM STICKER'!$D$7:$D$122,#REF!)+SUMIF(#REF!,'PM STICKER'!$D$7:$D$122,#REF!)</f>
        <v>#REF!</v>
      </c>
      <c r="K105" t="e">
        <f>SUMIF(#REF!,'PM STICKER'!$D$7:$D$122,#REF!)+SUMIF(#REF!,'PM STICKER'!$D$7:$D$122,#REF!)</f>
        <v>#REF!</v>
      </c>
      <c r="L105" t="e">
        <f>SUMIF(#REF!,'PM STICKER'!$D$7:$D$122,#REF!)+SUMIF(#REF!,'PM STICKER'!$D$7:$D$122,#REF!)+SUMIF(#REF!,'PM STICKER'!$D$7:$D$122,#REF!)</f>
        <v>#REF!</v>
      </c>
      <c r="M105" t="e">
        <f>SUMIF(#REF!,'PM STICKER'!$D$7:$D$122,#REF!)+SUMIF(#REF!,'PM STICKER'!$D$7:$D$122,#REF!)+SUMIF(#REF!,'PM STICKER'!$D$7:$D$122,#REF!)</f>
        <v>#REF!</v>
      </c>
      <c r="N105" t="e">
        <f>SUMIF(#REF!,'PM STICKER'!$D$7:$D$122,#REF!)+SUMIF(#REF!,'PM STICKER'!$D$7:$D$122,#REF!)+SUMIF(#REF!,'PM STICKER'!$D$7:$D$122,#REF!)</f>
        <v>#REF!</v>
      </c>
      <c r="O105" t="e">
        <f>SUMIF(#REF!,'PM STICKER'!$D$7:$D$122,#REF!)+SUMIF(#REF!,'PM STICKER'!$D$7:$D$122,#REF!)+SUMIF(#REF!,'PM STICKER'!$D$7:$D$122,#REF!)</f>
        <v>#REF!</v>
      </c>
      <c r="P105" t="e">
        <f>SUMIF(#REF!,'PM STICKER'!$D$7:$D$122,#REF!)+SUMIF(#REF!,'PM STICKER'!$D$7:$D$122,#REF!)</f>
        <v>#REF!</v>
      </c>
      <c r="Q105" t="e">
        <f>SUMIF(#REF!,'PM STICKER'!$D$7:$D$122,#REF!)+SUMIF(#REF!,'PM STICKER'!$D$7:$D$122,#REF!)+SUMIF(#REF!,'PM STICKER'!$D$7:$D$122,#REF!)</f>
        <v>#REF!</v>
      </c>
      <c r="R105" t="e">
        <f>SUMIF(#REF!,'PM STICKER'!$D$7:$D$122,#REF!)+SUMIF(#REF!,'PM STICKER'!$D$7:$D$122,#REF!)+SUMIF(#REF!,'PM STICKER'!$D$7:$D$122,#REF!)</f>
        <v>#REF!</v>
      </c>
      <c r="S105" t="e">
        <f>SUMIF(#REF!,'PM STICKER'!$D$7:$D$122,#REF!)+SUMIF(#REF!,'PM STICKER'!$D$7:$D$122,#REF!)+SUMIF(#REF!,'PM STICKER'!$D$7:$D$122,#REF!)</f>
        <v>#REF!</v>
      </c>
      <c r="T105" t="e">
        <f>SUMIF(#REF!,'PM STICKER'!$D$7:$D$122,#REF!)+SUMIF(#REF!,'PM STICKER'!$D$7:$D$122,#REF!)+SUMIF(#REF!,'PM STICKER'!$D$7:$D$122,#REF!)</f>
        <v>#REF!</v>
      </c>
      <c r="U105" t="e">
        <f>SUMIF(#REF!,'PM STICKER'!$D$7:$D$122,#REF!)+SUMIF(#REF!,'PM STICKER'!$D$7:$D$122,#REF!)+SUMIF(#REF!,'PM STICKER'!$D$7:$D$122,#REF!)</f>
        <v>#REF!</v>
      </c>
      <c r="V105" t="e">
        <f t="shared" si="2"/>
        <v>#REF!</v>
      </c>
      <c r="W105">
        <f>VLOOKUP(D105,'[2]Mobil PTTU 15'!$B$5:$K$119,10,0)</f>
        <v>0</v>
      </c>
    </row>
    <row r="106" spans="2:23" ht="15" customHeight="1">
      <c r="B106">
        <f t="shared" si="3"/>
        <v>100</v>
      </c>
      <c r="C106">
        <f>VLOOKUP(D106,'[2]Mobil PTTU 15'!$B$5:$F$119,5,0)</f>
        <v>0</v>
      </c>
      <c r="E106">
        <f>VLOOKUP(D106,'[2]Mobil PTTU 15'!$B$5:$C$119,2,0)</f>
        <v>0</v>
      </c>
      <c r="F106">
        <f>VLOOKUP(D106,'[2]Mobil PTTU 15'!$B$5:$D$119,3,0)</f>
        <v>0</v>
      </c>
      <c r="I106">
        <f>VLOOKUP(D106,'[2]Mobil PTTU 15'!$B$5:$I$119,8,0)</f>
        <v>0</v>
      </c>
      <c r="J106" t="e">
        <f>SUMIF(#REF!,'PM STICKER'!$D$7:$D$122,#REF!)+SUMIF(#REF!,'PM STICKER'!$D$7:$D$122,#REF!)+SUMIF(#REF!,'PM STICKER'!$D$7:$D$122,#REF!)</f>
        <v>#REF!</v>
      </c>
      <c r="K106" t="e">
        <f>SUMIF(#REF!,'PM STICKER'!$D$7:$D$122,#REF!)+SUMIF(#REF!,'PM STICKER'!$D$7:$D$122,#REF!)</f>
        <v>#REF!</v>
      </c>
      <c r="L106" t="e">
        <f>SUMIF(#REF!,'PM STICKER'!$D$7:$D$122,#REF!)+SUMIF(#REF!,'PM STICKER'!$D$7:$D$122,#REF!)+SUMIF(#REF!,'PM STICKER'!$D$7:$D$122,#REF!)</f>
        <v>#REF!</v>
      </c>
      <c r="M106" t="e">
        <f>SUMIF(#REF!,'PM STICKER'!$D$7:$D$122,#REF!)+SUMIF(#REF!,'PM STICKER'!$D$7:$D$122,#REF!)+SUMIF(#REF!,'PM STICKER'!$D$7:$D$122,#REF!)</f>
        <v>#REF!</v>
      </c>
      <c r="N106" t="e">
        <f>SUMIF(#REF!,'PM STICKER'!$D$7:$D$122,#REF!)+SUMIF(#REF!,'PM STICKER'!$D$7:$D$122,#REF!)+SUMIF(#REF!,'PM STICKER'!$D$7:$D$122,#REF!)</f>
        <v>#REF!</v>
      </c>
      <c r="O106" t="e">
        <f>SUMIF(#REF!,'PM STICKER'!$D$7:$D$122,#REF!)+SUMIF(#REF!,'PM STICKER'!$D$7:$D$122,#REF!)+SUMIF(#REF!,'PM STICKER'!$D$7:$D$122,#REF!)</f>
        <v>#REF!</v>
      </c>
      <c r="P106" t="e">
        <f>SUMIF(#REF!,'PM STICKER'!$D$7:$D$122,#REF!)+SUMIF(#REF!,'PM STICKER'!$D$7:$D$122,#REF!)</f>
        <v>#REF!</v>
      </c>
      <c r="Q106" t="e">
        <f>SUMIF(#REF!,'PM STICKER'!$D$7:$D$122,#REF!)+SUMIF(#REF!,'PM STICKER'!$D$7:$D$122,#REF!)+SUMIF(#REF!,'PM STICKER'!$D$7:$D$122,#REF!)</f>
        <v>#REF!</v>
      </c>
      <c r="R106" t="e">
        <f>SUMIF(#REF!,'PM STICKER'!$D$7:$D$122,#REF!)+SUMIF(#REF!,'PM STICKER'!$D$7:$D$122,#REF!)+SUMIF(#REF!,'PM STICKER'!$D$7:$D$122,#REF!)</f>
        <v>#REF!</v>
      </c>
      <c r="S106" t="e">
        <f>SUMIF(#REF!,'PM STICKER'!$D$7:$D$122,#REF!)+SUMIF(#REF!,'PM STICKER'!$D$7:$D$122,#REF!)+SUMIF(#REF!,'PM STICKER'!$D$7:$D$122,#REF!)</f>
        <v>#REF!</v>
      </c>
      <c r="T106" t="e">
        <f>SUMIF(#REF!,'PM STICKER'!$D$7:$D$122,#REF!)+SUMIF(#REF!,'PM STICKER'!$D$7:$D$122,#REF!)+SUMIF(#REF!,'PM STICKER'!$D$7:$D$122,#REF!)</f>
        <v>#REF!</v>
      </c>
      <c r="U106" t="e">
        <f>SUMIF(#REF!,'PM STICKER'!$D$7:$D$122,#REF!)+SUMIF(#REF!,'PM STICKER'!$D$7:$D$122,#REF!)+SUMIF(#REF!,'PM STICKER'!$D$7:$D$122,#REF!)</f>
        <v>#REF!</v>
      </c>
      <c r="V106" t="e">
        <f t="shared" si="2"/>
        <v>#REF!</v>
      </c>
      <c r="W106">
        <f>VLOOKUP(D106,'[2]Mobil PTTU 15'!$B$5:$K$119,10,0)</f>
        <v>0</v>
      </c>
    </row>
    <row r="107" spans="2:23" ht="15" customHeight="1">
      <c r="B107">
        <f t="shared" si="3"/>
        <v>101</v>
      </c>
      <c r="C107">
        <f>VLOOKUP(D107,'[2]Mobil PTTU 15'!$B$5:$F$119,5,0)</f>
        <v>0</v>
      </c>
      <c r="E107">
        <f>VLOOKUP(D107,'[2]Mobil PTTU 15'!$B$5:$C$119,2,0)</f>
        <v>0</v>
      </c>
      <c r="F107">
        <f>VLOOKUP(D107,'[2]Mobil PTTU 15'!$B$5:$D$119,3,0)</f>
        <v>0</v>
      </c>
      <c r="I107">
        <f>VLOOKUP(D107,'[2]Mobil PTTU 15'!$B$5:$I$119,8,0)</f>
        <v>0</v>
      </c>
      <c r="J107" t="e">
        <f>SUMIF(#REF!,'PM STICKER'!$D$7:$D$122,#REF!)+SUMIF(#REF!,'PM STICKER'!$D$7:$D$122,#REF!)+SUMIF(#REF!,'PM STICKER'!$D$7:$D$122,#REF!)</f>
        <v>#REF!</v>
      </c>
      <c r="K107" t="e">
        <f>SUMIF(#REF!,'PM STICKER'!$D$7:$D$122,#REF!)+SUMIF(#REF!,'PM STICKER'!$D$7:$D$122,#REF!)</f>
        <v>#REF!</v>
      </c>
      <c r="L107" t="e">
        <f>SUMIF(#REF!,'PM STICKER'!$D$7:$D$122,#REF!)+SUMIF(#REF!,'PM STICKER'!$D$7:$D$122,#REF!)+SUMIF(#REF!,'PM STICKER'!$D$7:$D$122,#REF!)</f>
        <v>#REF!</v>
      </c>
      <c r="M107" t="e">
        <f>SUMIF(#REF!,'PM STICKER'!$D$7:$D$122,#REF!)+SUMIF(#REF!,'PM STICKER'!$D$7:$D$122,#REF!)+SUMIF(#REF!,'PM STICKER'!$D$7:$D$122,#REF!)</f>
        <v>#REF!</v>
      </c>
      <c r="N107" t="e">
        <f>SUMIF(#REF!,'PM STICKER'!$D$7:$D$122,#REF!)+SUMIF(#REF!,'PM STICKER'!$D$7:$D$122,#REF!)+SUMIF(#REF!,'PM STICKER'!$D$7:$D$122,#REF!)</f>
        <v>#REF!</v>
      </c>
      <c r="O107" t="e">
        <f>SUMIF(#REF!,'PM STICKER'!$D$7:$D$122,#REF!)+SUMIF(#REF!,'PM STICKER'!$D$7:$D$122,#REF!)+SUMIF(#REF!,'PM STICKER'!$D$7:$D$122,#REF!)</f>
        <v>#REF!</v>
      </c>
      <c r="P107" t="e">
        <f>SUMIF(#REF!,'PM STICKER'!$D$7:$D$122,#REF!)+SUMIF(#REF!,'PM STICKER'!$D$7:$D$122,#REF!)</f>
        <v>#REF!</v>
      </c>
      <c r="Q107" t="e">
        <f>SUMIF(#REF!,'PM STICKER'!$D$7:$D$122,#REF!)+SUMIF(#REF!,'PM STICKER'!$D$7:$D$122,#REF!)+SUMIF(#REF!,'PM STICKER'!$D$7:$D$122,#REF!)</f>
        <v>#REF!</v>
      </c>
      <c r="R107" t="e">
        <f>SUMIF(#REF!,'PM STICKER'!$D$7:$D$122,#REF!)+SUMIF(#REF!,'PM STICKER'!$D$7:$D$122,#REF!)+SUMIF(#REF!,'PM STICKER'!$D$7:$D$122,#REF!)</f>
        <v>#REF!</v>
      </c>
      <c r="S107" t="e">
        <f>SUMIF(#REF!,'PM STICKER'!$D$7:$D$122,#REF!)+SUMIF(#REF!,'PM STICKER'!$D$7:$D$122,#REF!)+SUMIF(#REF!,'PM STICKER'!$D$7:$D$122,#REF!)</f>
        <v>#REF!</v>
      </c>
      <c r="T107" t="e">
        <f>SUMIF(#REF!,'PM STICKER'!$D$7:$D$122,#REF!)+SUMIF(#REF!,'PM STICKER'!$D$7:$D$122,#REF!)+SUMIF(#REF!,'PM STICKER'!$D$7:$D$122,#REF!)</f>
        <v>#REF!</v>
      </c>
      <c r="U107" t="e">
        <f>SUMIF(#REF!,'PM STICKER'!$D$7:$D$122,#REF!)+SUMIF(#REF!,'PM STICKER'!$D$7:$D$122,#REF!)+SUMIF(#REF!,'PM STICKER'!$D$7:$D$122,#REF!)</f>
        <v>#REF!</v>
      </c>
      <c r="V107" t="e">
        <f t="shared" si="2"/>
        <v>#REF!</v>
      </c>
      <c r="W107">
        <f>VLOOKUP(D107,'[2]Mobil PTTU 15'!$B$5:$K$119,10,0)</f>
        <v>0</v>
      </c>
    </row>
    <row r="108" spans="2:23" ht="15" customHeight="1">
      <c r="B108">
        <f t="shared" si="3"/>
        <v>102</v>
      </c>
      <c r="C108">
        <f>VLOOKUP(D108,'[2]Mobil PTTU 15'!$B$5:$F$119,5,0)</f>
        <v>0</v>
      </c>
      <c r="E108">
        <f>VLOOKUP(D108,'[2]Mobil PTTU 15'!$B$5:$C$119,2,0)</f>
        <v>0</v>
      </c>
      <c r="F108">
        <f>VLOOKUP(D108,'[2]Mobil PTTU 15'!$B$5:$D$119,3,0)</f>
        <v>0</v>
      </c>
      <c r="I108">
        <f>VLOOKUP(D108,'[2]Mobil PTTU 15'!$B$5:$I$119,8,0)</f>
        <v>0</v>
      </c>
      <c r="J108" t="e">
        <f>SUMIF(#REF!,'PM STICKER'!$D$7:$D$122,#REF!)+SUMIF(#REF!,'PM STICKER'!$D$7:$D$122,#REF!)+SUMIF(#REF!,'PM STICKER'!$D$7:$D$122,#REF!)</f>
        <v>#REF!</v>
      </c>
      <c r="K108" t="e">
        <f>SUMIF(#REF!,'PM STICKER'!$D$7:$D$122,#REF!)+SUMIF(#REF!,'PM STICKER'!$D$7:$D$122,#REF!)</f>
        <v>#REF!</v>
      </c>
      <c r="L108" t="e">
        <f>SUMIF(#REF!,'PM STICKER'!$D$7:$D$122,#REF!)+SUMIF(#REF!,'PM STICKER'!$D$7:$D$122,#REF!)+SUMIF(#REF!,'PM STICKER'!$D$7:$D$122,#REF!)</f>
        <v>#REF!</v>
      </c>
      <c r="M108" t="e">
        <f>SUMIF(#REF!,'PM STICKER'!$D$7:$D$122,#REF!)+SUMIF(#REF!,'PM STICKER'!$D$7:$D$122,#REF!)+SUMIF(#REF!,'PM STICKER'!$D$7:$D$122,#REF!)</f>
        <v>#REF!</v>
      </c>
      <c r="N108" t="e">
        <f>SUMIF(#REF!,'PM STICKER'!$D$7:$D$122,#REF!)+SUMIF(#REF!,'PM STICKER'!$D$7:$D$122,#REF!)+SUMIF(#REF!,'PM STICKER'!$D$7:$D$122,#REF!)</f>
        <v>#REF!</v>
      </c>
      <c r="O108" t="e">
        <f>SUMIF(#REF!,'PM STICKER'!$D$7:$D$122,#REF!)+SUMIF(#REF!,'PM STICKER'!$D$7:$D$122,#REF!)+SUMIF(#REF!,'PM STICKER'!$D$7:$D$122,#REF!)</f>
        <v>#REF!</v>
      </c>
      <c r="P108" t="e">
        <f>SUMIF(#REF!,'PM STICKER'!$D$7:$D$122,#REF!)+SUMIF(#REF!,'PM STICKER'!$D$7:$D$122,#REF!)</f>
        <v>#REF!</v>
      </c>
      <c r="Q108" t="e">
        <f>SUMIF(#REF!,'PM STICKER'!$D$7:$D$122,#REF!)+SUMIF(#REF!,'PM STICKER'!$D$7:$D$122,#REF!)+SUMIF(#REF!,'PM STICKER'!$D$7:$D$122,#REF!)</f>
        <v>#REF!</v>
      </c>
      <c r="R108" t="e">
        <f>SUMIF(#REF!,'PM STICKER'!$D$7:$D$122,#REF!)+SUMIF(#REF!,'PM STICKER'!$D$7:$D$122,#REF!)+SUMIF(#REF!,'PM STICKER'!$D$7:$D$122,#REF!)</f>
        <v>#REF!</v>
      </c>
      <c r="S108" t="e">
        <f>SUMIF(#REF!,'PM STICKER'!$D$7:$D$122,#REF!)+SUMIF(#REF!,'PM STICKER'!$D$7:$D$122,#REF!)+SUMIF(#REF!,'PM STICKER'!$D$7:$D$122,#REF!)</f>
        <v>#REF!</v>
      </c>
      <c r="T108" t="e">
        <f>SUMIF(#REF!,'PM STICKER'!$D$7:$D$122,#REF!)+SUMIF(#REF!,'PM STICKER'!$D$7:$D$122,#REF!)+SUMIF(#REF!,'PM STICKER'!$D$7:$D$122,#REF!)</f>
        <v>#REF!</v>
      </c>
      <c r="U108" t="e">
        <f>SUMIF(#REF!,'PM STICKER'!$D$7:$D$122,#REF!)+SUMIF(#REF!,'PM STICKER'!$D$7:$D$122,#REF!)+SUMIF(#REF!,'PM STICKER'!$D$7:$D$122,#REF!)</f>
        <v>#REF!</v>
      </c>
      <c r="V108" t="e">
        <f t="shared" si="2"/>
        <v>#REF!</v>
      </c>
      <c r="W108">
        <f>VLOOKUP(D108,'[2]Mobil PTTU 15'!$B$5:$K$119,10,0)</f>
        <v>0</v>
      </c>
    </row>
    <row r="109" spans="2:23" ht="15" customHeight="1">
      <c r="B109">
        <f t="shared" si="3"/>
        <v>103</v>
      </c>
      <c r="C109">
        <f>VLOOKUP(D109,'[2]Mobil PTTU 15'!$B$5:$F$119,5,0)</f>
        <v>0</v>
      </c>
      <c r="E109">
        <f>VLOOKUP(D109,'[2]Mobil PTTU 15'!$B$5:$C$119,2,0)</f>
        <v>0</v>
      </c>
      <c r="F109">
        <f>VLOOKUP(D109,'[2]Mobil PTTU 15'!$B$5:$D$119,3,0)</f>
        <v>0</v>
      </c>
      <c r="I109">
        <f>VLOOKUP(D109,'[2]Mobil PTTU 15'!$B$5:$I$119,8,0)</f>
        <v>0</v>
      </c>
      <c r="J109" t="e">
        <f>SUMIF(#REF!,'PM STICKER'!$D$7:$D$122,#REF!)+SUMIF(#REF!,'PM STICKER'!$D$7:$D$122,#REF!)+SUMIF(#REF!,'PM STICKER'!$D$7:$D$122,#REF!)</f>
        <v>#REF!</v>
      </c>
      <c r="K109" t="e">
        <f>SUMIF(#REF!,'PM STICKER'!$D$7:$D$122,#REF!)+SUMIF(#REF!,'PM STICKER'!$D$7:$D$122,#REF!)</f>
        <v>#REF!</v>
      </c>
      <c r="L109" t="e">
        <f>SUMIF(#REF!,'PM STICKER'!$D$7:$D$122,#REF!)+SUMIF(#REF!,'PM STICKER'!$D$7:$D$122,#REF!)+SUMIF(#REF!,'PM STICKER'!$D$7:$D$122,#REF!)</f>
        <v>#REF!</v>
      </c>
      <c r="M109" t="e">
        <f>SUMIF(#REF!,'PM STICKER'!$D$7:$D$122,#REF!)+SUMIF(#REF!,'PM STICKER'!$D$7:$D$122,#REF!)+SUMIF(#REF!,'PM STICKER'!$D$7:$D$122,#REF!)</f>
        <v>#REF!</v>
      </c>
      <c r="N109" t="e">
        <f>SUMIF(#REF!,'PM STICKER'!$D$7:$D$122,#REF!)+SUMIF(#REF!,'PM STICKER'!$D$7:$D$122,#REF!)+SUMIF(#REF!,'PM STICKER'!$D$7:$D$122,#REF!)</f>
        <v>#REF!</v>
      </c>
      <c r="O109" t="e">
        <f>SUMIF(#REF!,'PM STICKER'!$D$7:$D$122,#REF!)+SUMIF(#REF!,'PM STICKER'!$D$7:$D$122,#REF!)+SUMIF(#REF!,'PM STICKER'!$D$7:$D$122,#REF!)</f>
        <v>#REF!</v>
      </c>
      <c r="P109" t="e">
        <f>SUMIF(#REF!,'PM STICKER'!$D$7:$D$122,#REF!)+SUMIF(#REF!,'PM STICKER'!$D$7:$D$122,#REF!)</f>
        <v>#REF!</v>
      </c>
      <c r="Q109" t="e">
        <f>SUMIF(#REF!,'PM STICKER'!$D$7:$D$122,#REF!)+SUMIF(#REF!,'PM STICKER'!$D$7:$D$122,#REF!)+SUMIF(#REF!,'PM STICKER'!$D$7:$D$122,#REF!)</f>
        <v>#REF!</v>
      </c>
      <c r="R109" t="e">
        <f>SUMIF(#REF!,'PM STICKER'!$D$7:$D$122,#REF!)+SUMIF(#REF!,'PM STICKER'!$D$7:$D$122,#REF!)+SUMIF(#REF!,'PM STICKER'!$D$7:$D$122,#REF!)</f>
        <v>#REF!</v>
      </c>
      <c r="S109" t="e">
        <f>SUMIF(#REF!,'PM STICKER'!$D$7:$D$122,#REF!)+SUMIF(#REF!,'PM STICKER'!$D$7:$D$122,#REF!)+SUMIF(#REF!,'PM STICKER'!$D$7:$D$122,#REF!)</f>
        <v>#REF!</v>
      </c>
      <c r="T109" t="e">
        <f>SUMIF(#REF!,'PM STICKER'!$D$7:$D$122,#REF!)+SUMIF(#REF!,'PM STICKER'!$D$7:$D$122,#REF!)+SUMIF(#REF!,'PM STICKER'!$D$7:$D$122,#REF!)</f>
        <v>#REF!</v>
      </c>
      <c r="U109" t="e">
        <f>SUMIF(#REF!,'PM STICKER'!$D$7:$D$122,#REF!)+SUMIF(#REF!,'PM STICKER'!$D$7:$D$122,#REF!)+SUMIF(#REF!,'PM STICKER'!$D$7:$D$122,#REF!)</f>
        <v>#REF!</v>
      </c>
      <c r="V109" t="e">
        <f t="shared" si="2"/>
        <v>#REF!</v>
      </c>
      <c r="W109">
        <f>VLOOKUP(D109,'[2]Mobil PTTU 15'!$B$5:$K$119,10,0)</f>
        <v>0</v>
      </c>
    </row>
    <row r="110" spans="2:23" ht="15" customHeight="1">
      <c r="B110">
        <f t="shared" si="3"/>
        <v>104</v>
      </c>
      <c r="C110">
        <f>VLOOKUP(D110,'[2]Mobil PTTU 15'!$B$5:$F$119,5,0)</f>
        <v>0</v>
      </c>
      <c r="E110">
        <f>VLOOKUP(D110,'[2]Mobil PTTU 15'!$B$5:$C$119,2,0)</f>
        <v>0</v>
      </c>
      <c r="F110">
        <f>VLOOKUP(D110,'[2]Mobil PTTU 15'!$B$5:$D$119,3,0)</f>
        <v>0</v>
      </c>
      <c r="I110">
        <f>VLOOKUP(D110,'[2]Mobil PTTU 15'!$B$5:$I$119,8,0)</f>
        <v>0</v>
      </c>
      <c r="J110" t="e">
        <f>SUMIF(#REF!,'PM STICKER'!$D$7:$D$122,#REF!)+SUMIF(#REF!,'PM STICKER'!$D$7:$D$122,#REF!)+SUMIF(#REF!,'PM STICKER'!$D$7:$D$122,#REF!)</f>
        <v>#REF!</v>
      </c>
      <c r="K110" t="e">
        <f>SUMIF(#REF!,'PM STICKER'!$D$7:$D$122,#REF!)+SUMIF(#REF!,'PM STICKER'!$D$7:$D$122,#REF!)</f>
        <v>#REF!</v>
      </c>
      <c r="L110" t="e">
        <f>SUMIF(#REF!,'PM STICKER'!$D$7:$D$122,#REF!)+SUMIF(#REF!,'PM STICKER'!$D$7:$D$122,#REF!)+SUMIF(#REF!,'PM STICKER'!$D$7:$D$122,#REF!)</f>
        <v>#REF!</v>
      </c>
      <c r="M110" t="e">
        <f>SUMIF(#REF!,'PM STICKER'!$D$7:$D$122,#REF!)+SUMIF(#REF!,'PM STICKER'!$D$7:$D$122,#REF!)+SUMIF(#REF!,'PM STICKER'!$D$7:$D$122,#REF!)</f>
        <v>#REF!</v>
      </c>
      <c r="N110" t="e">
        <f>SUMIF(#REF!,'PM STICKER'!$D$7:$D$122,#REF!)+SUMIF(#REF!,'PM STICKER'!$D$7:$D$122,#REF!)+SUMIF(#REF!,'PM STICKER'!$D$7:$D$122,#REF!)</f>
        <v>#REF!</v>
      </c>
      <c r="O110" t="e">
        <f>SUMIF(#REF!,'PM STICKER'!$D$7:$D$122,#REF!)+SUMIF(#REF!,'PM STICKER'!$D$7:$D$122,#REF!)+SUMIF(#REF!,'PM STICKER'!$D$7:$D$122,#REF!)</f>
        <v>#REF!</v>
      </c>
      <c r="P110" t="e">
        <f>SUMIF(#REF!,'PM STICKER'!$D$7:$D$122,#REF!)+SUMIF(#REF!,'PM STICKER'!$D$7:$D$122,#REF!)</f>
        <v>#REF!</v>
      </c>
      <c r="Q110" t="e">
        <f>SUMIF(#REF!,'PM STICKER'!$D$7:$D$122,#REF!)+SUMIF(#REF!,'PM STICKER'!$D$7:$D$122,#REF!)+SUMIF(#REF!,'PM STICKER'!$D$7:$D$122,#REF!)</f>
        <v>#REF!</v>
      </c>
      <c r="R110" t="e">
        <f>SUMIF(#REF!,'PM STICKER'!$D$7:$D$122,#REF!)+SUMIF(#REF!,'PM STICKER'!$D$7:$D$122,#REF!)+SUMIF(#REF!,'PM STICKER'!$D$7:$D$122,#REF!)</f>
        <v>#REF!</v>
      </c>
      <c r="S110" t="e">
        <f>SUMIF(#REF!,'PM STICKER'!$D$7:$D$122,#REF!)+SUMIF(#REF!,'PM STICKER'!$D$7:$D$122,#REF!)+SUMIF(#REF!,'PM STICKER'!$D$7:$D$122,#REF!)</f>
        <v>#REF!</v>
      </c>
      <c r="T110" t="e">
        <f>SUMIF(#REF!,'PM STICKER'!$D$7:$D$122,#REF!)+SUMIF(#REF!,'PM STICKER'!$D$7:$D$122,#REF!)+SUMIF(#REF!,'PM STICKER'!$D$7:$D$122,#REF!)</f>
        <v>#REF!</v>
      </c>
      <c r="U110" t="e">
        <f>SUMIF(#REF!,'PM STICKER'!$D$7:$D$122,#REF!)+SUMIF(#REF!,'PM STICKER'!$D$7:$D$122,#REF!)+SUMIF(#REF!,'PM STICKER'!$D$7:$D$122,#REF!)</f>
        <v>#REF!</v>
      </c>
      <c r="V110" t="e">
        <f t="shared" si="2"/>
        <v>#REF!</v>
      </c>
      <c r="W110">
        <f>VLOOKUP(D110,'[2]Mobil PTTU 15'!$B$5:$K$119,10,0)</f>
        <v>0</v>
      </c>
    </row>
    <row r="111" spans="2:23" ht="15" customHeight="1">
      <c r="B111">
        <f t="shared" si="3"/>
        <v>105</v>
      </c>
      <c r="C111">
        <f>VLOOKUP(D111,'[2]Mobil PTTU 15'!$B$5:$F$119,5,0)</f>
        <v>0</v>
      </c>
      <c r="E111">
        <f>VLOOKUP(D111,'[2]Mobil PTTU 15'!$B$5:$C$119,2,0)</f>
        <v>0</v>
      </c>
      <c r="F111">
        <f>VLOOKUP(D111,'[2]Mobil PTTU 15'!$B$5:$D$119,3,0)</f>
        <v>0</v>
      </c>
      <c r="I111">
        <f>VLOOKUP(D111,'[2]Mobil PTTU 15'!$B$5:$I$119,8,0)</f>
        <v>0</v>
      </c>
      <c r="J111" t="e">
        <f>SUMIF(#REF!,'PM STICKER'!$D$7:$D$122,#REF!)+SUMIF(#REF!,'PM STICKER'!$D$7:$D$122,#REF!)+SUMIF(#REF!,'PM STICKER'!$D$7:$D$122,#REF!)</f>
        <v>#REF!</v>
      </c>
      <c r="K111" t="e">
        <f>SUMIF(#REF!,'PM STICKER'!$D$7:$D$122,#REF!)+SUMIF(#REF!,'PM STICKER'!$D$7:$D$122,#REF!)</f>
        <v>#REF!</v>
      </c>
      <c r="L111" t="e">
        <f>SUMIF(#REF!,'PM STICKER'!$D$7:$D$122,#REF!)+SUMIF(#REF!,'PM STICKER'!$D$7:$D$122,#REF!)+SUMIF(#REF!,'PM STICKER'!$D$7:$D$122,#REF!)</f>
        <v>#REF!</v>
      </c>
      <c r="M111" t="e">
        <f>SUMIF(#REF!,'PM STICKER'!$D$7:$D$122,#REF!)+SUMIF(#REF!,'PM STICKER'!$D$7:$D$122,#REF!)+SUMIF(#REF!,'PM STICKER'!$D$7:$D$122,#REF!)</f>
        <v>#REF!</v>
      </c>
      <c r="N111" t="e">
        <f>SUMIF(#REF!,'PM STICKER'!$D$7:$D$122,#REF!)+SUMIF(#REF!,'PM STICKER'!$D$7:$D$122,#REF!)+SUMIF(#REF!,'PM STICKER'!$D$7:$D$122,#REF!)</f>
        <v>#REF!</v>
      </c>
      <c r="O111" t="e">
        <f>SUMIF(#REF!,'PM STICKER'!$D$7:$D$122,#REF!)+SUMIF(#REF!,'PM STICKER'!$D$7:$D$122,#REF!)+SUMIF(#REF!,'PM STICKER'!$D$7:$D$122,#REF!)</f>
        <v>#REF!</v>
      </c>
      <c r="P111" t="e">
        <f>SUMIF(#REF!,'PM STICKER'!$D$7:$D$122,#REF!)+SUMIF(#REF!,'PM STICKER'!$D$7:$D$122,#REF!)</f>
        <v>#REF!</v>
      </c>
      <c r="Q111" t="e">
        <f>SUMIF(#REF!,'PM STICKER'!$D$7:$D$122,#REF!)+SUMIF(#REF!,'PM STICKER'!$D$7:$D$122,#REF!)+SUMIF(#REF!,'PM STICKER'!$D$7:$D$122,#REF!)</f>
        <v>#REF!</v>
      </c>
      <c r="R111" t="e">
        <f>SUMIF(#REF!,'PM STICKER'!$D$7:$D$122,#REF!)+SUMIF(#REF!,'PM STICKER'!$D$7:$D$122,#REF!)+SUMIF(#REF!,'PM STICKER'!$D$7:$D$122,#REF!)</f>
        <v>#REF!</v>
      </c>
      <c r="S111" t="e">
        <f>SUMIF(#REF!,'PM STICKER'!$D$7:$D$122,#REF!)+SUMIF(#REF!,'PM STICKER'!$D$7:$D$122,#REF!)+SUMIF(#REF!,'PM STICKER'!$D$7:$D$122,#REF!)</f>
        <v>#REF!</v>
      </c>
      <c r="T111" t="e">
        <f>SUMIF(#REF!,'PM STICKER'!$D$7:$D$122,#REF!)+SUMIF(#REF!,'PM STICKER'!$D$7:$D$122,#REF!)+SUMIF(#REF!,'PM STICKER'!$D$7:$D$122,#REF!)</f>
        <v>#REF!</v>
      </c>
      <c r="U111" t="e">
        <f>SUMIF(#REF!,'PM STICKER'!$D$7:$D$122,#REF!)+SUMIF(#REF!,'PM STICKER'!$D$7:$D$122,#REF!)+SUMIF(#REF!,'PM STICKER'!$D$7:$D$122,#REF!)</f>
        <v>#REF!</v>
      </c>
      <c r="V111" t="e">
        <f t="shared" si="2"/>
        <v>#REF!</v>
      </c>
      <c r="W111">
        <f>VLOOKUP(D111,'[2]Mobil PTTU 15'!$B$5:$K$119,10,0)</f>
        <v>0</v>
      </c>
    </row>
    <row r="112" spans="2:23" ht="15" customHeight="1">
      <c r="B112">
        <f t="shared" si="3"/>
        <v>106</v>
      </c>
      <c r="C112">
        <f>VLOOKUP(D112,'[2]Mobil PTTU 15'!$B$5:$F$119,5,0)</f>
        <v>0</v>
      </c>
      <c r="E112">
        <f>VLOOKUP(D112,'[2]Mobil PTTU 15'!$B$5:$C$119,2,0)</f>
        <v>0</v>
      </c>
      <c r="F112">
        <f>VLOOKUP(D112,'[2]Mobil PTTU 15'!$B$5:$D$119,3,0)</f>
        <v>0</v>
      </c>
      <c r="I112">
        <f>VLOOKUP(D112,'[2]Mobil PTTU 15'!$B$5:$I$119,8,0)</f>
        <v>0</v>
      </c>
      <c r="J112" t="e">
        <f>SUMIF(#REF!,'PM STICKER'!$D$7:$D$122,#REF!)+SUMIF(#REF!,'PM STICKER'!$D$7:$D$122,#REF!)+SUMIF(#REF!,'PM STICKER'!$D$7:$D$122,#REF!)</f>
        <v>#REF!</v>
      </c>
      <c r="K112" t="e">
        <f>SUMIF(#REF!,'PM STICKER'!$D$7:$D$122,#REF!)+SUMIF(#REF!,'PM STICKER'!$D$7:$D$122,#REF!)</f>
        <v>#REF!</v>
      </c>
      <c r="L112" t="e">
        <f>SUMIF(#REF!,'PM STICKER'!$D$7:$D$122,#REF!)+SUMIF(#REF!,'PM STICKER'!$D$7:$D$122,#REF!)+SUMIF(#REF!,'PM STICKER'!$D$7:$D$122,#REF!)</f>
        <v>#REF!</v>
      </c>
      <c r="M112" t="e">
        <f>SUMIF(#REF!,'PM STICKER'!$D$7:$D$122,#REF!)+SUMIF(#REF!,'PM STICKER'!$D$7:$D$122,#REF!)+SUMIF(#REF!,'PM STICKER'!$D$7:$D$122,#REF!)</f>
        <v>#REF!</v>
      </c>
      <c r="N112" t="e">
        <f>SUMIF(#REF!,'PM STICKER'!$D$7:$D$122,#REF!)+SUMIF(#REF!,'PM STICKER'!$D$7:$D$122,#REF!)+SUMIF(#REF!,'PM STICKER'!$D$7:$D$122,#REF!)</f>
        <v>#REF!</v>
      </c>
      <c r="O112" t="e">
        <f>SUMIF(#REF!,'PM STICKER'!$D$7:$D$122,#REF!)+SUMIF(#REF!,'PM STICKER'!$D$7:$D$122,#REF!)+SUMIF(#REF!,'PM STICKER'!$D$7:$D$122,#REF!)</f>
        <v>#REF!</v>
      </c>
      <c r="P112" t="e">
        <f>SUMIF(#REF!,'PM STICKER'!$D$7:$D$122,#REF!)+SUMIF(#REF!,'PM STICKER'!$D$7:$D$122,#REF!)</f>
        <v>#REF!</v>
      </c>
      <c r="Q112" t="e">
        <f>SUMIF(#REF!,'PM STICKER'!$D$7:$D$122,#REF!)+SUMIF(#REF!,'PM STICKER'!$D$7:$D$122,#REF!)+SUMIF(#REF!,'PM STICKER'!$D$7:$D$122,#REF!)</f>
        <v>#REF!</v>
      </c>
      <c r="R112" t="e">
        <f>SUMIF(#REF!,'PM STICKER'!$D$7:$D$122,#REF!)+SUMIF(#REF!,'PM STICKER'!$D$7:$D$122,#REF!)+SUMIF(#REF!,'PM STICKER'!$D$7:$D$122,#REF!)</f>
        <v>#REF!</v>
      </c>
      <c r="S112" t="e">
        <f>SUMIF(#REF!,'PM STICKER'!$D$7:$D$122,#REF!)+SUMIF(#REF!,'PM STICKER'!$D$7:$D$122,#REF!)+SUMIF(#REF!,'PM STICKER'!$D$7:$D$122,#REF!)</f>
        <v>#REF!</v>
      </c>
      <c r="T112" t="e">
        <f>SUMIF(#REF!,'PM STICKER'!$D$7:$D$122,#REF!)+SUMIF(#REF!,'PM STICKER'!$D$7:$D$122,#REF!)+SUMIF(#REF!,'PM STICKER'!$D$7:$D$122,#REF!)</f>
        <v>#REF!</v>
      </c>
      <c r="U112" t="e">
        <f>SUMIF(#REF!,'PM STICKER'!$D$7:$D$122,#REF!)+SUMIF(#REF!,'PM STICKER'!$D$7:$D$122,#REF!)+SUMIF(#REF!,'PM STICKER'!$D$7:$D$122,#REF!)</f>
        <v>#REF!</v>
      </c>
      <c r="V112" t="e">
        <f t="shared" si="2"/>
        <v>#REF!</v>
      </c>
      <c r="W112">
        <f>VLOOKUP(D112,'[2]Mobil PTTU 15'!$B$5:$K$119,10,0)</f>
        <v>0</v>
      </c>
    </row>
    <row r="113" spans="2:23" ht="15" customHeight="1">
      <c r="B113">
        <f t="shared" si="3"/>
        <v>107</v>
      </c>
      <c r="C113">
        <f>VLOOKUP(D113,'[2]Mobil PTTU 15'!$B$5:$F$119,5,0)</f>
        <v>0</v>
      </c>
      <c r="E113">
        <f>VLOOKUP(D113,'[2]Mobil PTTU 15'!$B$5:$C$119,2,0)</f>
        <v>0</v>
      </c>
      <c r="F113">
        <f>VLOOKUP(D113,'[2]Mobil PTTU 15'!$B$5:$D$119,3,0)</f>
        <v>0</v>
      </c>
      <c r="I113">
        <f>VLOOKUP(D113,'[2]Mobil PTTU 15'!$B$5:$I$119,8,0)</f>
        <v>0</v>
      </c>
      <c r="J113" t="e">
        <f>SUMIF(#REF!,'PM STICKER'!$D$7:$D$122,#REF!)+SUMIF(#REF!,'PM STICKER'!$D$7:$D$122,#REF!)+SUMIF(#REF!,'PM STICKER'!$D$7:$D$122,#REF!)</f>
        <v>#REF!</v>
      </c>
      <c r="K113" t="e">
        <f>SUMIF(#REF!,'PM STICKER'!$D$7:$D$122,#REF!)+SUMIF(#REF!,'PM STICKER'!$D$7:$D$122,#REF!)</f>
        <v>#REF!</v>
      </c>
      <c r="L113" t="e">
        <f>SUMIF(#REF!,'PM STICKER'!$D$7:$D$122,#REF!)+SUMIF(#REF!,'PM STICKER'!$D$7:$D$122,#REF!)+SUMIF(#REF!,'PM STICKER'!$D$7:$D$122,#REF!)</f>
        <v>#REF!</v>
      </c>
      <c r="M113" t="e">
        <f>SUMIF(#REF!,'PM STICKER'!$D$7:$D$122,#REF!)+SUMIF(#REF!,'PM STICKER'!$D$7:$D$122,#REF!)+SUMIF(#REF!,'PM STICKER'!$D$7:$D$122,#REF!)</f>
        <v>#REF!</v>
      </c>
      <c r="N113" t="e">
        <f>SUMIF(#REF!,'PM STICKER'!$D$7:$D$122,#REF!)+SUMIF(#REF!,'PM STICKER'!$D$7:$D$122,#REF!)+SUMIF(#REF!,'PM STICKER'!$D$7:$D$122,#REF!)</f>
        <v>#REF!</v>
      </c>
      <c r="O113" t="e">
        <f>SUMIF(#REF!,'PM STICKER'!$D$7:$D$122,#REF!)+SUMIF(#REF!,'PM STICKER'!$D$7:$D$122,#REF!)+SUMIF(#REF!,'PM STICKER'!$D$7:$D$122,#REF!)</f>
        <v>#REF!</v>
      </c>
      <c r="P113" t="e">
        <f>SUMIF(#REF!,'PM STICKER'!$D$7:$D$122,#REF!)+SUMIF(#REF!,'PM STICKER'!$D$7:$D$122,#REF!)</f>
        <v>#REF!</v>
      </c>
      <c r="Q113" t="e">
        <f>SUMIF(#REF!,'PM STICKER'!$D$7:$D$122,#REF!)+SUMIF(#REF!,'PM STICKER'!$D$7:$D$122,#REF!)+SUMIF(#REF!,'PM STICKER'!$D$7:$D$122,#REF!)</f>
        <v>#REF!</v>
      </c>
      <c r="R113" t="e">
        <f>SUMIF(#REF!,'PM STICKER'!$D$7:$D$122,#REF!)+SUMIF(#REF!,'PM STICKER'!$D$7:$D$122,#REF!)+SUMIF(#REF!,'PM STICKER'!$D$7:$D$122,#REF!)</f>
        <v>#REF!</v>
      </c>
      <c r="S113" t="e">
        <f>SUMIF(#REF!,'PM STICKER'!$D$7:$D$122,#REF!)+SUMIF(#REF!,'PM STICKER'!$D$7:$D$122,#REF!)+SUMIF(#REF!,'PM STICKER'!$D$7:$D$122,#REF!)</f>
        <v>#REF!</v>
      </c>
      <c r="T113" t="e">
        <f>SUMIF(#REF!,'PM STICKER'!$D$7:$D$122,#REF!)+SUMIF(#REF!,'PM STICKER'!$D$7:$D$122,#REF!)+SUMIF(#REF!,'PM STICKER'!$D$7:$D$122,#REF!)</f>
        <v>#REF!</v>
      </c>
      <c r="U113" t="e">
        <f>SUMIF(#REF!,'PM STICKER'!$D$7:$D$122,#REF!)+SUMIF(#REF!,'PM STICKER'!$D$7:$D$122,#REF!)+SUMIF(#REF!,'PM STICKER'!$D$7:$D$122,#REF!)</f>
        <v>#REF!</v>
      </c>
      <c r="V113" t="e">
        <f t="shared" si="2"/>
        <v>#REF!</v>
      </c>
      <c r="W113">
        <f>VLOOKUP(D113,'[2]Mobil PTTU 15'!$B$5:$K$119,10,0)</f>
        <v>0</v>
      </c>
    </row>
    <row r="114" spans="2:23" ht="15" customHeight="1">
      <c r="B114">
        <f t="shared" si="3"/>
        <v>108</v>
      </c>
      <c r="C114">
        <f>VLOOKUP(D114,'[2]Mobil PTTU 15'!$B$5:$F$119,5,0)</f>
        <v>0</v>
      </c>
      <c r="E114">
        <f>VLOOKUP(D114,'[2]Mobil PTTU 15'!$B$5:$C$119,2,0)</f>
        <v>0</v>
      </c>
      <c r="F114">
        <f>VLOOKUP(D114,'[2]Mobil PTTU 15'!$B$5:$D$119,3,0)</f>
        <v>0</v>
      </c>
      <c r="I114">
        <f>VLOOKUP(D114,'[2]Mobil PTTU 15'!$B$5:$I$119,8,0)</f>
        <v>0</v>
      </c>
      <c r="J114" t="e">
        <f>SUMIF(#REF!,'PM STICKER'!$D$7:$D$122,#REF!)+SUMIF(#REF!,'PM STICKER'!$D$7:$D$122,#REF!)+SUMIF(#REF!,'PM STICKER'!$D$7:$D$122,#REF!)</f>
        <v>#REF!</v>
      </c>
      <c r="K114" t="e">
        <f>SUMIF(#REF!,'PM STICKER'!$D$7:$D$122,#REF!)+SUMIF(#REF!,'PM STICKER'!$D$7:$D$122,#REF!)</f>
        <v>#REF!</v>
      </c>
      <c r="L114" t="e">
        <f>SUMIF(#REF!,'PM STICKER'!$D$7:$D$122,#REF!)+SUMIF(#REF!,'PM STICKER'!$D$7:$D$122,#REF!)+SUMIF(#REF!,'PM STICKER'!$D$7:$D$122,#REF!)</f>
        <v>#REF!</v>
      </c>
      <c r="M114" t="e">
        <f>SUMIF(#REF!,'PM STICKER'!$D$7:$D$122,#REF!)+SUMIF(#REF!,'PM STICKER'!$D$7:$D$122,#REF!)+SUMIF(#REF!,'PM STICKER'!$D$7:$D$122,#REF!)</f>
        <v>#REF!</v>
      </c>
      <c r="N114" t="e">
        <f>SUMIF(#REF!,'PM STICKER'!$D$7:$D$122,#REF!)+SUMIF(#REF!,'PM STICKER'!$D$7:$D$122,#REF!)+SUMIF(#REF!,'PM STICKER'!$D$7:$D$122,#REF!)</f>
        <v>#REF!</v>
      </c>
      <c r="O114" t="e">
        <f>SUMIF(#REF!,'PM STICKER'!$D$7:$D$122,#REF!)+SUMIF(#REF!,'PM STICKER'!$D$7:$D$122,#REF!)+SUMIF(#REF!,'PM STICKER'!$D$7:$D$122,#REF!)</f>
        <v>#REF!</v>
      </c>
      <c r="P114" t="e">
        <f>SUMIF(#REF!,'PM STICKER'!$D$7:$D$122,#REF!)+SUMIF(#REF!,'PM STICKER'!$D$7:$D$122,#REF!)</f>
        <v>#REF!</v>
      </c>
      <c r="Q114" t="e">
        <f>SUMIF(#REF!,'PM STICKER'!$D$7:$D$122,#REF!)+SUMIF(#REF!,'PM STICKER'!$D$7:$D$122,#REF!)+SUMIF(#REF!,'PM STICKER'!$D$7:$D$122,#REF!)</f>
        <v>#REF!</v>
      </c>
      <c r="R114" t="e">
        <f>SUMIF(#REF!,'PM STICKER'!$D$7:$D$122,#REF!)+SUMIF(#REF!,'PM STICKER'!$D$7:$D$122,#REF!)+SUMIF(#REF!,'PM STICKER'!$D$7:$D$122,#REF!)</f>
        <v>#REF!</v>
      </c>
      <c r="S114" t="e">
        <f>SUMIF(#REF!,'PM STICKER'!$D$7:$D$122,#REF!)+SUMIF(#REF!,'PM STICKER'!$D$7:$D$122,#REF!)+SUMIF(#REF!,'PM STICKER'!$D$7:$D$122,#REF!)</f>
        <v>#REF!</v>
      </c>
      <c r="T114" t="e">
        <f>SUMIF(#REF!,'PM STICKER'!$D$7:$D$122,#REF!)+SUMIF(#REF!,'PM STICKER'!$D$7:$D$122,#REF!)+SUMIF(#REF!,'PM STICKER'!$D$7:$D$122,#REF!)</f>
        <v>#REF!</v>
      </c>
      <c r="U114" t="e">
        <f>SUMIF(#REF!,'PM STICKER'!$D$7:$D$122,#REF!)+SUMIF(#REF!,'PM STICKER'!$D$7:$D$122,#REF!)+SUMIF(#REF!,'PM STICKER'!$D$7:$D$122,#REF!)</f>
        <v>#REF!</v>
      </c>
      <c r="V114" t="e">
        <f t="shared" si="2"/>
        <v>#REF!</v>
      </c>
      <c r="W114">
        <f>VLOOKUP(D114,'[2]Mobil PTTU 15'!$B$5:$K$119,10,0)</f>
        <v>0</v>
      </c>
    </row>
    <row r="115" spans="2:23" ht="15" customHeight="1">
      <c r="B115">
        <f t="shared" si="3"/>
        <v>109</v>
      </c>
      <c r="C115">
        <f>VLOOKUP(D115,'[2]Mobil PTTU 15'!$B$5:$F$119,5,0)</f>
        <v>0</v>
      </c>
      <c r="E115">
        <f>VLOOKUP(D115,'[2]Mobil PTTU 15'!$B$5:$C$119,2,0)</f>
        <v>0</v>
      </c>
      <c r="F115">
        <f>VLOOKUP(D115,'[2]Mobil PTTU 15'!$B$5:$D$119,3,0)</f>
        <v>0</v>
      </c>
      <c r="I115">
        <f>VLOOKUP(D115,'[2]Mobil PTTU 15'!$B$5:$I$119,8,0)</f>
        <v>0</v>
      </c>
      <c r="J115" t="e">
        <f>SUMIF(#REF!,'PM STICKER'!$D$7:$D$122,#REF!)+SUMIF(#REF!,'PM STICKER'!$D$7:$D$122,#REF!)+SUMIF(#REF!,'PM STICKER'!$D$7:$D$122,#REF!)</f>
        <v>#REF!</v>
      </c>
      <c r="K115" t="e">
        <f>SUMIF(#REF!,'PM STICKER'!$D$7:$D$122,#REF!)+SUMIF(#REF!,'PM STICKER'!$D$7:$D$122,#REF!)</f>
        <v>#REF!</v>
      </c>
      <c r="L115" t="e">
        <f>SUMIF(#REF!,'PM STICKER'!$D$7:$D$122,#REF!)+SUMIF(#REF!,'PM STICKER'!$D$7:$D$122,#REF!)+SUMIF(#REF!,'PM STICKER'!$D$7:$D$122,#REF!)</f>
        <v>#REF!</v>
      </c>
      <c r="M115" t="e">
        <f>SUMIF(#REF!,'PM STICKER'!$D$7:$D$122,#REF!)+SUMIF(#REF!,'PM STICKER'!$D$7:$D$122,#REF!)+SUMIF(#REF!,'PM STICKER'!$D$7:$D$122,#REF!)</f>
        <v>#REF!</v>
      </c>
      <c r="N115" t="e">
        <f>SUMIF(#REF!,'PM STICKER'!$D$7:$D$122,#REF!)+SUMIF(#REF!,'PM STICKER'!$D$7:$D$122,#REF!)+SUMIF(#REF!,'PM STICKER'!$D$7:$D$122,#REF!)</f>
        <v>#REF!</v>
      </c>
      <c r="O115" t="e">
        <f>SUMIF(#REF!,'PM STICKER'!$D$7:$D$122,#REF!)+SUMIF(#REF!,'PM STICKER'!$D$7:$D$122,#REF!)+SUMIF(#REF!,'PM STICKER'!$D$7:$D$122,#REF!)</f>
        <v>#REF!</v>
      </c>
      <c r="P115" t="e">
        <f>SUMIF(#REF!,'PM STICKER'!$D$7:$D$122,#REF!)+SUMIF(#REF!,'PM STICKER'!$D$7:$D$122,#REF!)</f>
        <v>#REF!</v>
      </c>
      <c r="Q115" t="e">
        <f>SUMIF(#REF!,'PM STICKER'!$D$7:$D$122,#REF!)+SUMIF(#REF!,'PM STICKER'!$D$7:$D$122,#REF!)+SUMIF(#REF!,'PM STICKER'!$D$7:$D$122,#REF!)</f>
        <v>#REF!</v>
      </c>
      <c r="R115" t="e">
        <f>SUMIF(#REF!,'PM STICKER'!$D$7:$D$122,#REF!)+SUMIF(#REF!,'PM STICKER'!$D$7:$D$122,#REF!)+SUMIF(#REF!,'PM STICKER'!$D$7:$D$122,#REF!)</f>
        <v>#REF!</v>
      </c>
      <c r="S115" t="e">
        <f>SUMIF(#REF!,'PM STICKER'!$D$7:$D$122,#REF!)+SUMIF(#REF!,'PM STICKER'!$D$7:$D$122,#REF!)+SUMIF(#REF!,'PM STICKER'!$D$7:$D$122,#REF!)</f>
        <v>#REF!</v>
      </c>
      <c r="T115" t="e">
        <f>SUMIF(#REF!,'PM STICKER'!$D$7:$D$122,#REF!)+SUMIF(#REF!,'PM STICKER'!$D$7:$D$122,#REF!)+SUMIF(#REF!,'PM STICKER'!$D$7:$D$122,#REF!)</f>
        <v>#REF!</v>
      </c>
      <c r="U115" t="e">
        <f>SUMIF(#REF!,'PM STICKER'!$D$7:$D$122,#REF!)+SUMIF(#REF!,'PM STICKER'!$D$7:$D$122,#REF!)+SUMIF(#REF!,'PM STICKER'!$D$7:$D$122,#REF!)</f>
        <v>#REF!</v>
      </c>
      <c r="V115" t="e">
        <f t="shared" si="2"/>
        <v>#REF!</v>
      </c>
      <c r="W115">
        <f>VLOOKUP(D115,'[2]Mobil PTTU 15'!$B$5:$K$119,10,0)</f>
        <v>0</v>
      </c>
    </row>
    <row r="116" spans="2:23" ht="15" customHeight="1">
      <c r="B116">
        <f t="shared" si="3"/>
        <v>110</v>
      </c>
      <c r="C116">
        <f>VLOOKUP(D116,'[2]Mobil PTTU 15'!$B$5:$F$119,5,0)</f>
        <v>0</v>
      </c>
      <c r="E116">
        <f>VLOOKUP(D116,'[2]Mobil PTTU 15'!$B$5:$C$119,2,0)</f>
        <v>0</v>
      </c>
      <c r="F116">
        <f>VLOOKUP(D116,'[2]Mobil PTTU 15'!$B$5:$D$119,3,0)</f>
        <v>0</v>
      </c>
      <c r="I116">
        <f>VLOOKUP(D116,'[2]Mobil PTTU 15'!$B$5:$I$119,8,0)</f>
        <v>0</v>
      </c>
      <c r="J116" t="e">
        <f>SUMIF(#REF!,'PM STICKER'!$D$7:$D$122,#REF!)+SUMIF(#REF!,'PM STICKER'!$D$7:$D$122,#REF!)+SUMIF(#REF!,'PM STICKER'!$D$7:$D$122,#REF!)</f>
        <v>#REF!</v>
      </c>
      <c r="K116" t="e">
        <f>SUMIF(#REF!,'PM STICKER'!$D$7:$D$122,#REF!)+SUMIF(#REF!,'PM STICKER'!$D$7:$D$122,#REF!)</f>
        <v>#REF!</v>
      </c>
      <c r="L116" t="e">
        <f>SUMIF(#REF!,'PM STICKER'!$D$7:$D$122,#REF!)+SUMIF(#REF!,'PM STICKER'!$D$7:$D$122,#REF!)+SUMIF(#REF!,'PM STICKER'!$D$7:$D$122,#REF!)</f>
        <v>#REF!</v>
      </c>
      <c r="M116" t="e">
        <f>SUMIF(#REF!,'PM STICKER'!$D$7:$D$122,#REF!)+SUMIF(#REF!,'PM STICKER'!$D$7:$D$122,#REF!)+SUMIF(#REF!,'PM STICKER'!$D$7:$D$122,#REF!)</f>
        <v>#REF!</v>
      </c>
      <c r="N116" t="e">
        <f>SUMIF(#REF!,'PM STICKER'!$D$7:$D$122,#REF!)+SUMIF(#REF!,'PM STICKER'!$D$7:$D$122,#REF!)+SUMIF(#REF!,'PM STICKER'!$D$7:$D$122,#REF!)</f>
        <v>#REF!</v>
      </c>
      <c r="O116" t="e">
        <f>SUMIF(#REF!,'PM STICKER'!$D$7:$D$122,#REF!)+SUMIF(#REF!,'PM STICKER'!$D$7:$D$122,#REF!)+SUMIF(#REF!,'PM STICKER'!$D$7:$D$122,#REF!)</f>
        <v>#REF!</v>
      </c>
      <c r="P116" t="e">
        <f>SUMIF(#REF!,'PM STICKER'!$D$7:$D$122,#REF!)+SUMIF(#REF!,'PM STICKER'!$D$7:$D$122,#REF!)</f>
        <v>#REF!</v>
      </c>
      <c r="Q116" t="e">
        <f>SUMIF(#REF!,'PM STICKER'!$D$7:$D$122,#REF!)+SUMIF(#REF!,'PM STICKER'!$D$7:$D$122,#REF!)+SUMIF(#REF!,'PM STICKER'!$D$7:$D$122,#REF!)</f>
        <v>#REF!</v>
      </c>
      <c r="R116" t="e">
        <f>SUMIF(#REF!,'PM STICKER'!$D$7:$D$122,#REF!)+SUMIF(#REF!,'PM STICKER'!$D$7:$D$122,#REF!)+SUMIF(#REF!,'PM STICKER'!$D$7:$D$122,#REF!)</f>
        <v>#REF!</v>
      </c>
      <c r="S116" t="e">
        <f>SUMIF(#REF!,'PM STICKER'!$D$7:$D$122,#REF!)+SUMIF(#REF!,'PM STICKER'!$D$7:$D$122,#REF!)+SUMIF(#REF!,'PM STICKER'!$D$7:$D$122,#REF!)</f>
        <v>#REF!</v>
      </c>
      <c r="T116" t="e">
        <f>SUMIF(#REF!,'PM STICKER'!$D$7:$D$122,#REF!)+SUMIF(#REF!,'PM STICKER'!$D$7:$D$122,#REF!)+SUMIF(#REF!,'PM STICKER'!$D$7:$D$122,#REF!)</f>
        <v>#REF!</v>
      </c>
      <c r="U116" t="e">
        <f>SUMIF(#REF!,'PM STICKER'!$D$7:$D$122,#REF!)+SUMIF(#REF!,'PM STICKER'!$D$7:$D$122,#REF!)+SUMIF(#REF!,'PM STICKER'!$D$7:$D$122,#REF!)</f>
        <v>#REF!</v>
      </c>
      <c r="V116" t="e">
        <f t="shared" si="2"/>
        <v>#REF!</v>
      </c>
      <c r="W116">
        <f>VLOOKUP(D116,'[2]Mobil PTTU 15'!$B$5:$K$119,10,0)</f>
        <v>0</v>
      </c>
    </row>
    <row r="117" spans="2:23" ht="15" hidden="1" customHeight="1">
      <c r="B117">
        <f t="shared" si="3"/>
        <v>111</v>
      </c>
      <c r="C117" t="s">
        <v>53</v>
      </c>
      <c r="D117" t="s">
        <v>41</v>
      </c>
      <c r="E117" t="s">
        <v>54</v>
      </c>
      <c r="F117">
        <f>VLOOKUP(D117,'[2]Mobil PTTU 15'!$B$5:$D$119,3,0)</f>
        <v>2008</v>
      </c>
      <c r="H117" t="s">
        <v>55</v>
      </c>
      <c r="I117" t="s">
        <v>55</v>
      </c>
      <c r="J117" t="e">
        <f>SUMIF(#REF!,'PM STICKER'!$D$7:$D$122,#REF!)+SUMIF(#REF!,'PM STICKER'!$D$7:$D$122,#REF!)+SUMIF(#REF!,'PM STICKER'!$D$7:$D$122,#REF!)</f>
        <v>#REF!</v>
      </c>
      <c r="K117" t="e">
        <f>SUMIF(#REF!,'PM STICKER'!$D$7:$D$122,#REF!)+SUMIF(#REF!,'PM STICKER'!$D$7:$D$122,#REF!)</f>
        <v>#REF!</v>
      </c>
      <c r="L117" t="e">
        <f>SUMIF(#REF!,'PM STICKER'!$D$7:$D$122,#REF!)+SUMIF(#REF!,'PM STICKER'!$D$7:$D$122,#REF!)+SUMIF(#REF!,'PM STICKER'!$D$7:$D$122,#REF!)</f>
        <v>#REF!</v>
      </c>
      <c r="M117" t="e">
        <f>SUMIF(#REF!,'PM STICKER'!$D$7:$D$122,#REF!)+SUMIF(#REF!,'PM STICKER'!$D$7:$D$122,#REF!)+SUMIF(#REF!,'PM STICKER'!$D$7:$D$122,#REF!)</f>
        <v>#REF!</v>
      </c>
      <c r="N117" t="s">
        <v>52</v>
      </c>
      <c r="O117" t="e">
        <f>SUMIF(#REF!,'PM STICKER'!$D$7:$D$122,#REF!)+SUMIF(#REF!,'PM STICKER'!$D$7:$D$122,#REF!)+SUMIF(#REF!,'PM STICKER'!$D$7:$D$122,#REF!)</f>
        <v>#REF!</v>
      </c>
      <c r="P117" t="e">
        <f>SUMIF(#REF!,'PM STICKER'!$D$7:$D$122,#REF!)+SUMIF(#REF!,'PM STICKER'!$D$7:$D$122,#REF!)</f>
        <v>#REF!</v>
      </c>
      <c r="Q117" t="e">
        <f>SUMIF(#REF!,'PM STICKER'!$D$7:$D$122,#REF!)+SUMIF(#REF!,'PM STICKER'!$D$7:$D$122,#REF!)+SUMIF(#REF!,'PM STICKER'!$D$7:$D$122,#REF!)</f>
        <v>#REF!</v>
      </c>
      <c r="R117" t="e">
        <f>SUMIF(#REF!,'PM STICKER'!$D$7:$D$122,#REF!)+SUMIF(#REF!,'PM STICKER'!$D$7:$D$122,#REF!)+SUMIF(#REF!,'PM STICKER'!$D$7:$D$122,#REF!)</f>
        <v>#REF!</v>
      </c>
      <c r="S117" t="e">
        <f>SUMIF(#REF!,'PM STICKER'!$D$7:$D$122,#REF!)+SUMIF(#REF!,'PM STICKER'!$D$7:$D$122,#REF!)+SUMIF(#REF!,'PM STICKER'!$D$7:$D$122,#REF!)</f>
        <v>#REF!</v>
      </c>
      <c r="T117" t="e">
        <f>SUMIF(#REF!,'PM STICKER'!$D$7:$D$122,#REF!)+SUMIF(#REF!,'PM STICKER'!$D$7:$D$122,#REF!)+SUMIF(#REF!,'PM STICKER'!$D$7:$D$122,#REF!)</f>
        <v>#REF!</v>
      </c>
      <c r="U117" t="e">
        <f>SUMIF(#REF!,'PM STICKER'!$D$7:$D$122,#REF!)+SUMIF(#REF!,'PM STICKER'!$D$7:$D$122,#REF!)+SUMIF(#REF!,'PM STICKER'!$D$7:$D$122,#REF!)</f>
        <v>#REF!</v>
      </c>
      <c r="V117" t="e">
        <f t="shared" si="2"/>
        <v>#REF!</v>
      </c>
      <c r="W117" t="str">
        <f>VLOOKUP(D117,'[2]Mobil PTTU 15'!$B$5:$K$119,10,0)</f>
        <v>7000003604/10C0299JA</v>
      </c>
    </row>
    <row r="118" spans="2:23" ht="15" customHeight="1">
      <c r="B118">
        <f t="shared" si="3"/>
        <v>112</v>
      </c>
      <c r="C118">
        <f>VLOOKUP(D118,'[2]Mobil PTTU 15'!$B$5:$F$119,5,0)</f>
        <v>0</v>
      </c>
      <c r="E118">
        <f>VLOOKUP(D118,'[2]Mobil PTTU 15'!$B$5:$C$119,2,0)</f>
        <v>0</v>
      </c>
      <c r="F118">
        <f>VLOOKUP(D118,'[2]Mobil PTTU 15'!$B$5:$D$119,3,0)</f>
        <v>0</v>
      </c>
      <c r="I118">
        <f>VLOOKUP(D118,'[2]Mobil PTTU 15'!$B$5:$I$119,8,0)</f>
        <v>0</v>
      </c>
      <c r="J118" t="e">
        <f>SUMIF(#REF!,'PM STICKER'!$D$7:$D$122,#REF!)+SUMIF(#REF!,'PM STICKER'!$D$7:$D$122,#REF!)+SUMIF(#REF!,'PM STICKER'!$D$7:$D$122,#REF!)</f>
        <v>#REF!</v>
      </c>
      <c r="K118" t="e">
        <f>SUMIF(#REF!,'PM STICKER'!$D$7:$D$122,#REF!)+SUMIF(#REF!,'PM STICKER'!$D$7:$D$122,#REF!)</f>
        <v>#REF!</v>
      </c>
      <c r="L118" t="e">
        <f>SUMIF(#REF!,'PM STICKER'!$D$7:$D$122,#REF!)+SUMIF(#REF!,'PM STICKER'!$D$7:$D$122,#REF!)+SUMIF(#REF!,'PM STICKER'!$D$7:$D$122,#REF!)</f>
        <v>#REF!</v>
      </c>
      <c r="M118" t="e">
        <f>SUMIF(#REF!,'PM STICKER'!$D$7:$D$122,#REF!)+SUMIF(#REF!,'PM STICKER'!$D$7:$D$122,#REF!)+SUMIF(#REF!,'PM STICKER'!$D$7:$D$122,#REF!)</f>
        <v>#REF!</v>
      </c>
      <c r="N118" t="e">
        <f>SUMIF(#REF!,'PM STICKER'!$D$7:$D$122,#REF!)+SUMIF(#REF!,'PM STICKER'!$D$7:$D$122,#REF!)+SUMIF(#REF!,'PM STICKER'!$D$7:$D$122,#REF!)</f>
        <v>#REF!</v>
      </c>
      <c r="O118" t="e">
        <f>SUMIF(#REF!,'PM STICKER'!$D$7:$D$122,#REF!)+SUMIF(#REF!,'PM STICKER'!$D$7:$D$122,#REF!)+SUMIF(#REF!,'PM STICKER'!$D$7:$D$122,#REF!)</f>
        <v>#REF!</v>
      </c>
      <c r="P118" t="e">
        <f>SUMIF(#REF!,'PM STICKER'!$D$7:$D$122,#REF!)+SUMIF(#REF!,'PM STICKER'!$D$7:$D$122,#REF!)</f>
        <v>#REF!</v>
      </c>
      <c r="Q118" t="e">
        <f>SUMIF(#REF!,'PM STICKER'!$D$7:$D$122,#REF!)+SUMIF(#REF!,'PM STICKER'!$D$7:$D$122,#REF!)+SUMIF(#REF!,'PM STICKER'!$D$7:$D$122,#REF!)</f>
        <v>#REF!</v>
      </c>
      <c r="R118" t="e">
        <f>SUMIF(#REF!,'PM STICKER'!$D$7:$D$122,#REF!)+SUMIF(#REF!,'PM STICKER'!$D$7:$D$122,#REF!)+SUMIF(#REF!,'PM STICKER'!$D$7:$D$122,#REF!)</f>
        <v>#REF!</v>
      </c>
      <c r="S118" t="e">
        <f>SUMIF(#REF!,'PM STICKER'!$D$7:$D$122,#REF!)+SUMIF(#REF!,'PM STICKER'!$D$7:$D$122,#REF!)+SUMIF(#REF!,'PM STICKER'!$D$7:$D$122,#REF!)</f>
        <v>#REF!</v>
      </c>
      <c r="T118" t="e">
        <f>SUMIF(#REF!,'PM STICKER'!$D$7:$D$122,#REF!)+SUMIF(#REF!,'PM STICKER'!$D$7:$D$122,#REF!)+SUMIF(#REF!,'PM STICKER'!$D$7:$D$122,#REF!)</f>
        <v>#REF!</v>
      </c>
      <c r="U118" t="e">
        <f>SUMIF(#REF!,'PM STICKER'!$D$7:$D$122,#REF!)+SUMIF(#REF!,'PM STICKER'!$D$7:$D$122,#REF!)+SUMIF(#REF!,'PM STICKER'!$D$7:$D$122,#REF!)</f>
        <v>#REF!</v>
      </c>
      <c r="V118" t="e">
        <f t="shared" si="2"/>
        <v>#REF!</v>
      </c>
      <c r="W118">
        <f>VLOOKUP(D118,'[2]Mobil PTTU 15'!$B$5:$K$119,10,0)</f>
        <v>0</v>
      </c>
    </row>
    <row r="119" spans="2:23" ht="15" customHeight="1">
      <c r="B119">
        <f t="shared" si="3"/>
        <v>113</v>
      </c>
      <c r="C119">
        <f>VLOOKUP(D119,'[2]Mobil PTTU 15'!$B$5:$F$119,5,0)</f>
        <v>0</v>
      </c>
      <c r="E119">
        <f>VLOOKUP(D119,'[2]Mobil PTTU 15'!$B$5:$C$119,2,0)</f>
        <v>0</v>
      </c>
      <c r="F119">
        <f>VLOOKUP(D119,'[2]Mobil PTTU 15'!$B$5:$D$119,3,0)</f>
        <v>0</v>
      </c>
      <c r="I119">
        <f>VLOOKUP(D119,'[2]Mobil PTTU 15'!$B$5:$I$119,8,0)</f>
        <v>0</v>
      </c>
      <c r="J119" t="e">
        <f>SUMIF(#REF!,'PM STICKER'!$D$7:$D$122,#REF!)+SUMIF(#REF!,'PM STICKER'!$D$7:$D$122,#REF!)+SUMIF(#REF!,'PM STICKER'!$D$7:$D$122,#REF!)</f>
        <v>#REF!</v>
      </c>
      <c r="K119" t="e">
        <f>SUMIF(#REF!,'PM STICKER'!$D$7:$D$122,#REF!)+SUMIF(#REF!,'PM STICKER'!$D$7:$D$122,#REF!)</f>
        <v>#REF!</v>
      </c>
      <c r="L119" t="e">
        <f>SUMIF(#REF!,'PM STICKER'!$D$7:$D$122,#REF!)+SUMIF(#REF!,'PM STICKER'!$D$7:$D$122,#REF!)+SUMIF(#REF!,'PM STICKER'!$D$7:$D$122,#REF!)</f>
        <v>#REF!</v>
      </c>
      <c r="M119" t="e">
        <f>SUMIF(#REF!,'PM STICKER'!$D$7:$D$122,#REF!)+SUMIF(#REF!,'PM STICKER'!$D$7:$D$122,#REF!)+SUMIF(#REF!,'PM STICKER'!$D$7:$D$122,#REF!)</f>
        <v>#REF!</v>
      </c>
      <c r="N119" t="e">
        <f>SUMIF(#REF!,'PM STICKER'!$D$7:$D$122,#REF!)+SUMIF(#REF!,'PM STICKER'!$D$7:$D$122,#REF!)+SUMIF(#REF!,'PM STICKER'!$D$7:$D$122,#REF!)</f>
        <v>#REF!</v>
      </c>
      <c r="O119" t="e">
        <f>SUMIF(#REF!,'PM STICKER'!$D$7:$D$122,#REF!)+SUMIF(#REF!,'PM STICKER'!$D$7:$D$122,#REF!)+SUMIF(#REF!,'PM STICKER'!$D$7:$D$122,#REF!)</f>
        <v>#REF!</v>
      </c>
      <c r="P119" t="e">
        <f>SUMIF(#REF!,'PM STICKER'!$D$7:$D$122,#REF!)+SUMIF(#REF!,'PM STICKER'!$D$7:$D$122,#REF!)</f>
        <v>#REF!</v>
      </c>
      <c r="Q119" t="e">
        <f>SUMIF(#REF!,'PM STICKER'!$D$7:$D$122,#REF!)+SUMIF(#REF!,'PM STICKER'!$D$7:$D$122,#REF!)+SUMIF(#REF!,'PM STICKER'!$D$7:$D$122,#REF!)</f>
        <v>#REF!</v>
      </c>
      <c r="R119" t="e">
        <f>SUMIF(#REF!,'PM STICKER'!$D$7:$D$122,#REF!)+SUMIF(#REF!,'PM STICKER'!$D$7:$D$122,#REF!)+SUMIF(#REF!,'PM STICKER'!$D$7:$D$122,#REF!)</f>
        <v>#REF!</v>
      </c>
      <c r="S119" t="e">
        <f>SUMIF(#REF!,'PM STICKER'!$D$7:$D$122,#REF!)+SUMIF(#REF!,'PM STICKER'!$D$7:$D$122,#REF!)+SUMIF(#REF!,'PM STICKER'!$D$7:$D$122,#REF!)</f>
        <v>#REF!</v>
      </c>
      <c r="T119" t="e">
        <f>SUMIF(#REF!,'PM STICKER'!$D$7:$D$122,#REF!)+SUMIF(#REF!,'PM STICKER'!$D$7:$D$122,#REF!)+SUMIF(#REF!,'PM STICKER'!$D$7:$D$122,#REF!)</f>
        <v>#REF!</v>
      </c>
      <c r="U119" t="e">
        <f>SUMIF(#REF!,'PM STICKER'!$D$7:$D$122,#REF!)+SUMIF(#REF!,'PM STICKER'!$D$7:$D$122,#REF!)+SUMIF(#REF!,'PM STICKER'!$D$7:$D$122,#REF!)</f>
        <v>#REF!</v>
      </c>
      <c r="V119" t="e">
        <f t="shared" si="2"/>
        <v>#REF!</v>
      </c>
      <c r="W119">
        <f>VLOOKUP(D119,'[2]Mobil PTTU 15'!$B$5:$K$119,10,0)</f>
        <v>0</v>
      </c>
    </row>
    <row r="120" spans="2:23" ht="15" customHeight="1">
      <c r="B120">
        <f t="shared" si="3"/>
        <v>114</v>
      </c>
      <c r="E120">
        <f>VLOOKUP(D120,'[2]Mobil PTTU 15'!$B$5:$C$119,2,0)</f>
        <v>0</v>
      </c>
      <c r="F120">
        <f>VLOOKUP(D120,'[2]Mobil PTTU 15'!$B$5:$D$119,3,0)</f>
        <v>0</v>
      </c>
      <c r="I120">
        <f>VLOOKUP(D120,'[2]Mobil PTTU 15'!$B$5:$I$119,8,0)</f>
        <v>0</v>
      </c>
      <c r="J120" t="e">
        <f>SUMIF(#REF!,'PM STICKER'!$D$7:$D$122,#REF!)+SUMIF(#REF!,'PM STICKER'!$D$7:$D$122,#REF!)+SUMIF(#REF!,'PM STICKER'!$D$7:$D$122,#REF!)</f>
        <v>#REF!</v>
      </c>
      <c r="K120" t="e">
        <f>SUMIF(#REF!,'PM STICKER'!$D$7:$D$122,#REF!)+SUMIF(#REF!,'PM STICKER'!$D$7:$D$122,#REF!)</f>
        <v>#REF!</v>
      </c>
      <c r="L120" t="e">
        <f>SUMIF(#REF!,'PM STICKER'!$D$7:$D$122,#REF!)+SUMIF(#REF!,'PM STICKER'!$D$7:$D$122,#REF!)+SUMIF(#REF!,'PM STICKER'!$D$7:$D$122,#REF!)</f>
        <v>#REF!</v>
      </c>
      <c r="M120" t="e">
        <f>SUMIF(#REF!,'PM STICKER'!$D$7:$D$122,#REF!)+SUMIF(#REF!,'PM STICKER'!$D$7:$D$122,#REF!)+SUMIF(#REF!,'PM STICKER'!$D$7:$D$122,#REF!)</f>
        <v>#REF!</v>
      </c>
      <c r="N120" t="e">
        <f>SUMIF(#REF!,'PM STICKER'!$D$7:$D$122,#REF!)+SUMIF(#REF!,'PM STICKER'!$D$7:$D$122,#REF!)+SUMIF(#REF!,'PM STICKER'!$D$7:$D$122,#REF!)</f>
        <v>#REF!</v>
      </c>
      <c r="O120" t="e">
        <f>SUMIF(#REF!,'PM STICKER'!$D$7:$D$122,#REF!)+SUMIF(#REF!,'PM STICKER'!$D$7:$D$122,#REF!)+SUMIF(#REF!,'PM STICKER'!$D$7:$D$122,#REF!)</f>
        <v>#REF!</v>
      </c>
      <c r="P120" t="e">
        <f>SUMIF(#REF!,'PM STICKER'!$D$7:$D$122,#REF!)+SUMIF(#REF!,'PM STICKER'!$D$7:$D$122,#REF!)</f>
        <v>#REF!</v>
      </c>
      <c r="Q120" t="e">
        <f>SUMIF(#REF!,'PM STICKER'!$D$7:$D$122,#REF!)+SUMIF(#REF!,'PM STICKER'!$D$7:$D$122,#REF!)+SUMIF(#REF!,'PM STICKER'!$D$7:$D$122,#REF!)</f>
        <v>#REF!</v>
      </c>
      <c r="R120" t="e">
        <f>SUMIF(#REF!,'PM STICKER'!$D$7:$D$122,#REF!)+SUMIF(#REF!,'PM STICKER'!$D$7:$D$122,#REF!)+SUMIF(#REF!,'PM STICKER'!$D$7:$D$122,#REF!)</f>
        <v>#REF!</v>
      </c>
      <c r="S120" t="e">
        <f>SUMIF(#REF!,'PM STICKER'!$D$7:$D$122,#REF!)+SUMIF(#REF!,'PM STICKER'!$D$7:$D$122,#REF!)+SUMIF(#REF!,'PM STICKER'!$D$7:$D$122,#REF!)</f>
        <v>#REF!</v>
      </c>
      <c r="T120" t="e">
        <f>SUMIF(#REF!,'PM STICKER'!$D$7:$D$122,#REF!)+SUMIF(#REF!,'PM STICKER'!$D$7:$D$122,#REF!)+SUMIF(#REF!,'PM STICKER'!$D$7:$D$122,#REF!)</f>
        <v>#REF!</v>
      </c>
      <c r="U120" t="e">
        <f>SUMIF(#REF!,'PM STICKER'!$D$7:$D$122,#REF!)+SUMIF(#REF!,'PM STICKER'!$D$7:$D$122,#REF!)+SUMIF(#REF!,'PM STICKER'!$D$7:$D$122,#REF!)</f>
        <v>#REF!</v>
      </c>
      <c r="V120" t="e">
        <f t="shared" si="2"/>
        <v>#REF!</v>
      </c>
      <c r="W120">
        <f>VLOOKUP(D120,'[2]Mobil PTTU 15'!$B$5:$K$119,10,0)</f>
        <v>0</v>
      </c>
    </row>
    <row r="121" spans="2:23" ht="15" customHeight="1">
      <c r="B121">
        <f t="shared" si="3"/>
        <v>115</v>
      </c>
      <c r="E121">
        <f>VLOOKUP(D121,'[2]Mobil PTTU 15'!$B$5:$C$119,2,0)</f>
        <v>0</v>
      </c>
      <c r="F121">
        <f>VLOOKUP(D121,'[2]Mobil PTTU 15'!$B$5:$D$119,3,0)</f>
        <v>0</v>
      </c>
      <c r="I121">
        <f>VLOOKUP(D121,'[2]Mobil PTTU 15'!$B$5:$I$119,8,0)</f>
        <v>0</v>
      </c>
      <c r="J121" t="e">
        <f>SUMIF(#REF!,'PM STICKER'!$D$7:$D$122,#REF!)+SUMIF(#REF!,'PM STICKER'!$D$7:$D$122,#REF!)+SUMIF(#REF!,'PM STICKER'!$D$7:$D$122,#REF!)</f>
        <v>#REF!</v>
      </c>
      <c r="K121" t="e">
        <f>SUMIF(#REF!,'PM STICKER'!$D$7:$D$122,#REF!)+SUMIF(#REF!,'PM STICKER'!$D$7:$D$122,#REF!)</f>
        <v>#REF!</v>
      </c>
      <c r="L121" t="s">
        <v>52</v>
      </c>
      <c r="M121" t="e">
        <f>SUMIF(#REF!,'PM STICKER'!$D$7:$D$122,#REF!)+SUMIF(#REF!,'PM STICKER'!$D$7:$D$122,#REF!)+SUMIF(#REF!,'PM STICKER'!$D$7:$D$122,#REF!)</f>
        <v>#REF!</v>
      </c>
      <c r="N121" t="e">
        <f>SUMIF(#REF!,'PM STICKER'!$D$7:$D$122,#REF!)+SUMIF(#REF!,'PM STICKER'!$D$7:$D$122,#REF!)+SUMIF(#REF!,'PM STICKER'!$D$7:$D$122,#REF!)</f>
        <v>#REF!</v>
      </c>
      <c r="O121" t="e">
        <f>SUMIF(#REF!,'PM STICKER'!$D$7:$D$122,#REF!)+SUMIF(#REF!,'PM STICKER'!$D$7:$D$122,#REF!)+SUMIF(#REF!,'PM STICKER'!$D$7:$D$122,#REF!)</f>
        <v>#REF!</v>
      </c>
      <c r="P121" t="e">
        <f>SUMIF(#REF!,'PM STICKER'!$D$7:$D$122,#REF!)+SUMIF(#REF!,'PM STICKER'!$D$7:$D$122,#REF!)</f>
        <v>#REF!</v>
      </c>
      <c r="Q121" t="e">
        <f>SUMIF(#REF!,'PM STICKER'!$D$7:$D$122,#REF!)+SUMIF(#REF!,'PM STICKER'!$D$7:$D$122,#REF!)+SUMIF(#REF!,'PM STICKER'!$D$7:$D$122,#REF!)</f>
        <v>#REF!</v>
      </c>
      <c r="R121" t="e">
        <f>SUMIF(#REF!,'PM STICKER'!$D$7:$D$122,#REF!)+SUMIF(#REF!,'PM STICKER'!$D$7:$D$122,#REF!)+SUMIF(#REF!,'PM STICKER'!$D$7:$D$122,#REF!)</f>
        <v>#REF!</v>
      </c>
      <c r="S121" t="e">
        <f>SUMIF(#REF!,'PM STICKER'!$D$7:$D$122,#REF!)+SUMIF(#REF!,'PM STICKER'!$D$7:$D$122,#REF!)+SUMIF(#REF!,'PM STICKER'!$D$7:$D$122,#REF!)</f>
        <v>#REF!</v>
      </c>
      <c r="T121" t="e">
        <f>SUMIF(#REF!,'PM STICKER'!$D$7:$D$122,#REF!)+SUMIF(#REF!,'PM STICKER'!$D$7:$D$122,#REF!)+SUMIF(#REF!,'PM STICKER'!$D$7:$D$122,#REF!)</f>
        <v>#REF!</v>
      </c>
      <c r="U121" t="e">
        <f>SUMIF(#REF!,'PM STICKER'!$D$7:$D$122,#REF!)+SUMIF(#REF!,'PM STICKER'!$D$7:$D$122,#REF!)+SUMIF(#REF!,'PM STICKER'!$D$7:$D$122,#REF!)</f>
        <v>#REF!</v>
      </c>
      <c r="V121" t="e">
        <f t="shared" si="2"/>
        <v>#REF!</v>
      </c>
      <c r="W121">
        <f>VLOOKUP(D121,'[2]Mobil PTTU 15'!$B$5:$K$119,10,0)</f>
        <v>0</v>
      </c>
    </row>
    <row r="122" spans="2:23" ht="15" customHeight="1"/>
    <row r="123" spans="2:23" ht="15" customHeight="1">
      <c r="C123" s="109" t="s">
        <v>18</v>
      </c>
      <c r="D123" s="109"/>
      <c r="E123" s="109"/>
      <c r="F123" s="109"/>
      <c r="G123" s="109"/>
      <c r="H123" s="109"/>
      <c r="I123" s="109"/>
      <c r="J123" t="e">
        <f>SUM(J7:J122)</f>
        <v>#REF!</v>
      </c>
      <c r="K123" t="e">
        <f t="shared" ref="K123:V123" si="4">SUM(K7:K122)</f>
        <v>#REF!</v>
      </c>
      <c r="L123" t="e">
        <f t="shared" si="4"/>
        <v>#REF!</v>
      </c>
      <c r="M123" t="e">
        <f t="shared" si="4"/>
        <v>#REF!</v>
      </c>
      <c r="N123" t="e">
        <f t="shared" si="4"/>
        <v>#REF!</v>
      </c>
      <c r="O123" t="e">
        <f t="shared" si="4"/>
        <v>#REF!</v>
      </c>
      <c r="P123" t="e">
        <f t="shared" si="4"/>
        <v>#REF!</v>
      </c>
      <c r="Q123" t="e">
        <f t="shared" si="4"/>
        <v>#REF!</v>
      </c>
      <c r="R123" t="e">
        <f t="shared" si="4"/>
        <v>#REF!</v>
      </c>
      <c r="S123" t="e">
        <f t="shared" si="4"/>
        <v>#REF!</v>
      </c>
      <c r="T123" t="e">
        <f t="shared" si="4"/>
        <v>#REF!</v>
      </c>
      <c r="U123" t="e">
        <f t="shared" si="4"/>
        <v>#REF!</v>
      </c>
      <c r="V123" t="e">
        <f t="shared" si="4"/>
        <v>#REF!</v>
      </c>
    </row>
    <row r="124" spans="2:23" ht="5.25" customHeight="1" thickBot="1"/>
    <row r="125" spans="2:23" ht="15" customHeight="1" thickTop="1"/>
    <row r="126" spans="2:23" ht="15" customHeight="1"/>
    <row r="127" spans="2:23" ht="15" customHeight="1"/>
    <row r="128" spans="2:23" ht="15" customHeight="1"/>
    <row r="129" ht="15" customHeight="1"/>
    <row r="130" ht="15" customHeight="1"/>
    <row r="131" ht="15" customHeight="1"/>
    <row r="132" ht="15" customHeight="1"/>
    <row r="133" ht="15" customHeight="1"/>
  </sheetData>
  <autoFilter ref="A6:Y121">
    <filterColumn colId="7">
      <filters>
        <filter val="0"/>
        <filter val="ADVENTUS SIAGIAN"/>
        <filter val="ALFONSUS MANANGKOT"/>
        <filter val="ANDREAS NOVIANTO"/>
        <filter val="ANTON SUGIYARTO"/>
        <filter val="BEKTI YUNANTO"/>
        <filter val="BRAM PASYA"/>
        <filter val="DAVID PINONDANG"/>
        <filter val="DJUMADI PRAYOGO"/>
        <filter val="DUDUNG FIRMAN"/>
        <filter val="DUNCAN ANGUS"/>
        <filter val="EDY LAYUK"/>
        <filter val="FAULER TAMPUBOLON"/>
        <filter val="FREEPORT / AIRPORT BUS"/>
        <filter val="GAD SONBAIT"/>
        <filter val="IBNU FAISAL"/>
        <filter val="IVAN GULTOM"/>
        <filter val="JEFRY HASIBUAN"/>
        <filter val="LINDERD YUSUF DUDDY"/>
        <filter val="MICHAEL THOMAS ARMSTRONG"/>
        <filter val="MUHAMMAD HISYAM"/>
        <filter val="NORRY TANGKILISAN"/>
        <filter val="PT.FI"/>
        <filter val="RAFAEL AMA SABON"/>
        <filter val="RENI MV AZHAR"/>
        <filter val="SAGUNG ROSINTA"/>
        <filter val="SANGAJI MONOARFA"/>
        <filter val="SEAN MORAHAN"/>
        <filter val="SIGIT NUGROHO"/>
      </filters>
    </filterColumn>
  </autoFilter>
  <mergeCells count="14">
    <mergeCell ref="W5:W6"/>
    <mergeCell ref="X5:X6"/>
    <mergeCell ref="C123:I123"/>
    <mergeCell ref="B2:X2"/>
    <mergeCell ref="B5:B6"/>
    <mergeCell ref="C5:C6"/>
    <mergeCell ref="D5:D6"/>
    <mergeCell ref="E5:E6"/>
    <mergeCell ref="F5:F6"/>
    <mergeCell ref="H5:H6"/>
    <mergeCell ref="I5:I6"/>
    <mergeCell ref="J5:U5"/>
    <mergeCell ref="V5:V6"/>
    <mergeCell ref="G5:G6"/>
  </mergeCells>
  <pageMargins left="0" right="0" top="0" bottom="0" header="0" footer="0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48"/>
  <sheetViews>
    <sheetView showGridLines="0" topLeftCell="A28" zoomScale="110" zoomScaleNormal="110" workbookViewId="0">
      <selection activeCell="D2" sqref="D2"/>
    </sheetView>
  </sheetViews>
  <sheetFormatPr defaultColWidth="9.140625" defaultRowHeight="15"/>
  <cols>
    <col min="1" max="1" width="6.5703125" customWidth="1"/>
    <col min="2" max="2" width="13.140625" bestFit="1" customWidth="1"/>
    <col min="3" max="3" width="17.85546875" bestFit="1" customWidth="1"/>
    <col min="4" max="4" width="41.28515625" bestFit="1" customWidth="1"/>
    <col min="5" max="5" width="38.28515625" bestFit="1" customWidth="1"/>
    <col min="6" max="6" width="14.42578125" customWidth="1"/>
    <col min="7" max="7" width="10.28515625" customWidth="1"/>
    <col min="8" max="8" width="24.85546875" customWidth="1"/>
    <col min="9" max="9" width="12.8554687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B6" t="s">
        <v>90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G6">
        <v>200000</v>
      </c>
      <c r="H6" t="e">
        <f>VLOOKUP(B6,#REF!,29,FALSE)</f>
        <v>#REF!</v>
      </c>
    </row>
    <row r="7" spans="1:9" ht="15" customHeight="1">
      <c r="A7">
        <v>2</v>
      </c>
      <c r="B7" t="s">
        <v>94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G7">
        <v>200000</v>
      </c>
      <c r="H7" t="e">
        <f>VLOOKUP(B7,#REF!,29,FALSE)</f>
        <v>#REF!</v>
      </c>
    </row>
    <row r="8" spans="1:9" ht="15" customHeight="1">
      <c r="A8">
        <v>3</v>
      </c>
      <c r="B8" t="s">
        <v>86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G8">
        <v>280000</v>
      </c>
      <c r="H8" t="e">
        <f>VLOOKUP(B8,#REF!,29,FALSE)</f>
        <v>#REF!</v>
      </c>
    </row>
    <row r="9" spans="1:9" ht="15" customHeight="1">
      <c r="A9">
        <v>4</v>
      </c>
      <c r="B9" t="s">
        <v>112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G9">
        <v>200000</v>
      </c>
      <c r="H9" t="e">
        <f>VLOOKUP(B9,#REF!,29,FALSE)</f>
        <v>#REF!</v>
      </c>
    </row>
    <row r="10" spans="1:9" ht="15" customHeight="1">
      <c r="A10">
        <v>5</v>
      </c>
      <c r="B10" t="s">
        <v>84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G10">
        <v>200000</v>
      </c>
      <c r="H10" t="e">
        <f>VLOOKUP(B10,#REF!,29,FALSE)</f>
        <v>#REF!</v>
      </c>
    </row>
    <row r="11" spans="1:9" ht="15" customHeight="1">
      <c r="A11">
        <v>6</v>
      </c>
      <c r="B11" t="s">
        <v>109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G11">
        <v>200000</v>
      </c>
      <c r="H11" t="e">
        <f>VLOOKUP(B11,#REF!,29,FALSE)</f>
        <v>#REF!</v>
      </c>
    </row>
    <row r="12" spans="1:9" ht="15" customHeight="1">
      <c r="A12">
        <v>7</v>
      </c>
      <c r="B12" t="s">
        <v>93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G12">
        <v>200000</v>
      </c>
      <c r="H12" t="e">
        <f>VLOOKUP(B12,#REF!,29,FALSE)</f>
        <v>#REF!</v>
      </c>
    </row>
    <row r="13" spans="1:9" ht="15" customHeight="1">
      <c r="A13">
        <v>8</v>
      </c>
      <c r="B13" t="s">
        <v>23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G13">
        <v>200000</v>
      </c>
      <c r="H13" t="e">
        <f>VLOOKUP(B13,#REF!,29,FALSE)</f>
        <v>#REF!</v>
      </c>
    </row>
    <row r="14" spans="1:9" ht="15" customHeight="1">
      <c r="A14">
        <v>9</v>
      </c>
      <c r="B14" t="s">
        <v>29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G14">
        <v>200000</v>
      </c>
      <c r="H14" t="e">
        <f>VLOOKUP(B14,#REF!,29,FALSE)</f>
        <v>#REF!</v>
      </c>
    </row>
    <row r="15" spans="1:9" ht="15" customHeight="1">
      <c r="A15">
        <v>10</v>
      </c>
      <c r="B15" t="s">
        <v>87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G15">
        <v>200000</v>
      </c>
      <c r="H15" t="e">
        <f>VLOOKUP(B15,#REF!,29,FALSE)</f>
        <v>#REF!</v>
      </c>
    </row>
    <row r="16" spans="1:9" ht="15" customHeight="1">
      <c r="A16">
        <v>11</v>
      </c>
      <c r="B16" t="s">
        <v>85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G16">
        <v>200000</v>
      </c>
      <c r="H16" t="e">
        <f>VLOOKUP(B16,#REF!,29,FALSE)</f>
        <v>#REF!</v>
      </c>
    </row>
    <row r="17" spans="1:8" ht="15" customHeight="1">
      <c r="A17">
        <v>12</v>
      </c>
      <c r="B17" t="s">
        <v>116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G17">
        <v>200000</v>
      </c>
      <c r="H17" t="e">
        <f>VLOOKUP(B17,#REF!,29,FALSE)</f>
        <v>#REF!</v>
      </c>
    </row>
    <row r="18" spans="1:8" ht="15" customHeight="1">
      <c r="A18">
        <v>13</v>
      </c>
      <c r="B18" t="s">
        <v>82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G18">
        <v>200000</v>
      </c>
      <c r="H18" t="e">
        <f>VLOOKUP(B18,#REF!,29,FALSE)</f>
        <v>#REF!</v>
      </c>
    </row>
    <row r="19" spans="1:8" ht="15" customHeight="1">
      <c r="A19">
        <v>14</v>
      </c>
      <c r="B19" t="s">
        <v>105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G19">
        <v>200000</v>
      </c>
      <c r="H19" t="e">
        <f>VLOOKUP(B19,#REF!,29,FALSE)</f>
        <v>#REF!</v>
      </c>
    </row>
    <row r="20" spans="1:8" ht="15" customHeight="1">
      <c r="A20">
        <v>15</v>
      </c>
      <c r="B20" t="s">
        <v>33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G20">
        <v>200000</v>
      </c>
      <c r="H20" t="e">
        <f>VLOOKUP(B20,#REF!,29,FALSE)</f>
        <v>#REF!</v>
      </c>
    </row>
    <row r="21" spans="1:8" ht="15" customHeight="1">
      <c r="A21">
        <v>16</v>
      </c>
      <c r="B21" t="s">
        <v>27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G21">
        <v>200000</v>
      </c>
      <c r="H21" t="e">
        <f>VLOOKUP(B21,#REF!,29,FALSE)</f>
        <v>#REF!</v>
      </c>
    </row>
    <row r="22" spans="1:8" ht="15" customHeight="1">
      <c r="A22">
        <v>17</v>
      </c>
      <c r="B22" t="s">
        <v>32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G22">
        <v>200000</v>
      </c>
      <c r="H22" t="e">
        <f>VLOOKUP(B22,#REF!,29,FALSE)</f>
        <v>#REF!</v>
      </c>
    </row>
    <row r="23" spans="1:8" ht="15" customHeight="1">
      <c r="A23">
        <v>18</v>
      </c>
      <c r="B23" t="s">
        <v>110</v>
      </c>
      <c r="C23" t="e">
        <f>VLOOKUP(B23,#REF!,6,FALSE)</f>
        <v>#REF!</v>
      </c>
      <c r="D23" t="e">
        <f>VLOOKUP(B23,#REF!,14,FALSE)</f>
        <v>#REF!</v>
      </c>
      <c r="E23" t="e">
        <f>VLOOKUP(B23,#REF!,15,FALSE)</f>
        <v>#REF!</v>
      </c>
      <c r="G23">
        <v>280000</v>
      </c>
      <c r="H23" t="e">
        <f>VLOOKUP(B23,#REF!,29,FALSE)</f>
        <v>#REF!</v>
      </c>
    </row>
    <row r="24" spans="1:8" ht="15" customHeight="1">
      <c r="A24">
        <v>19</v>
      </c>
      <c r="B24" t="s">
        <v>88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G24">
        <v>200000</v>
      </c>
      <c r="H24" t="e">
        <f>VLOOKUP(B24,#REF!,29,FALSE)</f>
        <v>#REF!</v>
      </c>
    </row>
    <row r="25" spans="1:8" ht="15" customHeight="1">
      <c r="A25">
        <v>20</v>
      </c>
      <c r="B25" t="s">
        <v>95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G25">
        <v>200000</v>
      </c>
      <c r="H25" t="e">
        <f>VLOOKUP(B25,#REF!,29,FALSE)</f>
        <v>#REF!</v>
      </c>
    </row>
    <row r="26" spans="1:8" ht="15" customHeight="1">
      <c r="A26">
        <v>21</v>
      </c>
      <c r="B26" t="s">
        <v>28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G26">
        <v>200000</v>
      </c>
      <c r="H26" t="e">
        <f>VLOOKUP(B26,#REF!,29,FALSE)</f>
        <v>#REF!</v>
      </c>
    </row>
    <row r="27" spans="1:8" ht="15" customHeight="1">
      <c r="A27">
        <v>22</v>
      </c>
      <c r="B27" t="s">
        <v>91</v>
      </c>
      <c r="C27" t="e">
        <f>VLOOKUP(B27,#REF!,6,FALSE)</f>
        <v>#REF!</v>
      </c>
      <c r="D27" t="e">
        <f>VLOOKUP(B27,#REF!,14,FALSE)</f>
        <v>#REF!</v>
      </c>
      <c r="E27" t="e">
        <f>VLOOKUP(B27,#REF!,15,FALSE)</f>
        <v>#REF!</v>
      </c>
      <c r="G27">
        <v>200000</v>
      </c>
      <c r="H27" t="e">
        <f>VLOOKUP(B27,#REF!,29,FALSE)</f>
        <v>#REF!</v>
      </c>
    </row>
    <row r="28" spans="1:8" ht="14.25" customHeight="1">
      <c r="A28">
        <v>23</v>
      </c>
      <c r="B28" t="s">
        <v>111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G28">
        <v>200000</v>
      </c>
      <c r="H28" t="e">
        <f>VLOOKUP(B28,#REF!,29,FALSE)</f>
        <v>#REF!</v>
      </c>
    </row>
    <row r="29" spans="1:8" ht="15" customHeight="1">
      <c r="A29">
        <v>24</v>
      </c>
      <c r="B29" t="s">
        <v>117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G29">
        <v>280000</v>
      </c>
      <c r="H29" t="e">
        <f>VLOOKUP(B29,#REF!,29,FALSE)</f>
        <v>#REF!</v>
      </c>
    </row>
    <row r="30" spans="1:8" ht="15" customHeight="1">
      <c r="A30">
        <v>25</v>
      </c>
      <c r="B30" t="s">
        <v>44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G30">
        <v>200000</v>
      </c>
      <c r="H30" t="e">
        <f>VLOOKUP(B30,#REF!,29,FALSE)</f>
        <v>#REF!</v>
      </c>
    </row>
    <row r="31" spans="1:8" ht="15" customHeight="1">
      <c r="A31">
        <v>26</v>
      </c>
      <c r="B31" t="s">
        <v>83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G31">
        <v>200000</v>
      </c>
      <c r="H31" t="e">
        <f>VLOOKUP(B31,#REF!,29,FALSE)</f>
        <v>#REF!</v>
      </c>
    </row>
    <row r="32" spans="1:8" ht="15" customHeight="1">
      <c r="A32">
        <v>27</v>
      </c>
      <c r="B32" t="s">
        <v>108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G32">
        <v>200000</v>
      </c>
      <c r="H32" t="e">
        <f>VLOOKUP(B32,#REF!,29,FALSE)</f>
        <v>#REF!</v>
      </c>
    </row>
    <row r="33" spans="1:8" ht="15" customHeight="1">
      <c r="A33">
        <v>28</v>
      </c>
      <c r="B33" t="s">
        <v>89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G33">
        <v>200000</v>
      </c>
      <c r="H33" t="e">
        <f>VLOOKUP(B33,#REF!,29,FALSE)</f>
        <v>#REF!</v>
      </c>
    </row>
    <row r="34" spans="1:8" ht="15" customHeight="1">
      <c r="A34">
        <v>29</v>
      </c>
      <c r="B34" t="s">
        <v>106</v>
      </c>
      <c r="C34" t="s">
        <v>114</v>
      </c>
      <c r="D34" t="s">
        <v>104</v>
      </c>
      <c r="E34" t="s">
        <v>104</v>
      </c>
      <c r="G34">
        <v>200000</v>
      </c>
      <c r="H34" t="s">
        <v>113</v>
      </c>
    </row>
    <row r="35" spans="1:8" ht="15" customHeight="1">
      <c r="A35">
        <v>30</v>
      </c>
      <c r="B35" t="s">
        <v>96</v>
      </c>
      <c r="C35" t="s">
        <v>114</v>
      </c>
      <c r="D35" t="s">
        <v>104</v>
      </c>
      <c r="E35" t="s">
        <v>104</v>
      </c>
      <c r="G35">
        <v>200000</v>
      </c>
      <c r="H35" t="s">
        <v>113</v>
      </c>
    </row>
    <row r="36" spans="1:8" ht="15" customHeight="1">
      <c r="A36">
        <v>31</v>
      </c>
    </row>
    <row r="37" spans="1:8" ht="15" customHeight="1">
      <c r="A37">
        <v>32</v>
      </c>
    </row>
    <row r="38" spans="1:8" ht="15" customHeight="1">
      <c r="A38">
        <v>33</v>
      </c>
    </row>
    <row r="39" spans="1:8" ht="15" customHeight="1">
      <c r="A39" s="109" t="s">
        <v>18</v>
      </c>
      <c r="B39" s="109"/>
      <c r="C39" s="109"/>
      <c r="D39" s="109"/>
      <c r="E39" s="109"/>
      <c r="G39">
        <f>SUM(G6:G35)</f>
        <v>6240000</v>
      </c>
    </row>
    <row r="40" spans="1:8" ht="15" customHeight="1"/>
    <row r="41" spans="1:8" ht="15" customHeight="1"/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</sheetData>
  <sortState ref="A6:M35">
    <sortCondition ref="A6:A35"/>
  </sortState>
  <mergeCells count="11">
    <mergeCell ref="I4:I5"/>
    <mergeCell ref="A39:E39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" bottom="0" header="0" footer="0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9"/>
  <sheetViews>
    <sheetView showGridLines="0" zoomScale="85" zoomScaleNormal="85" workbookViewId="0">
      <selection activeCell="B6" sqref="B6"/>
    </sheetView>
  </sheetViews>
  <sheetFormatPr defaultColWidth="9.140625" defaultRowHeight="15"/>
  <cols>
    <col min="1" max="1" width="6.5703125" customWidth="1"/>
    <col min="2" max="2" width="13.140625" bestFit="1" customWidth="1"/>
    <col min="3" max="3" width="17.85546875" bestFit="1" customWidth="1"/>
    <col min="4" max="4" width="42.140625" customWidth="1"/>
    <col min="5" max="5" width="38.28515625" bestFit="1" customWidth="1"/>
    <col min="6" max="6" width="11.7109375" customWidth="1"/>
    <col min="7" max="7" width="10.85546875" customWidth="1"/>
    <col min="8" max="8" width="24.85546875" customWidth="1"/>
    <col min="9" max="9" width="14.710937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B6" t="s">
        <v>107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F6">
        <v>43193</v>
      </c>
      <c r="G6">
        <v>300000</v>
      </c>
      <c r="H6" t="e">
        <f>VLOOKUP(B6,#REF!,29,FALSE)</f>
        <v>#REF!</v>
      </c>
      <c r="I6" t="s">
        <v>124</v>
      </c>
    </row>
    <row r="7" spans="1:9" ht="15" customHeight="1">
      <c r="A7">
        <v>2</v>
      </c>
      <c r="B7" t="s">
        <v>28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F7">
        <v>43193</v>
      </c>
      <c r="G7">
        <v>280000</v>
      </c>
      <c r="H7" t="e">
        <f>VLOOKUP(B7,#REF!,29,FALSE)</f>
        <v>#REF!</v>
      </c>
      <c r="I7" t="s">
        <v>123</v>
      </c>
    </row>
    <row r="8" spans="1:9" ht="15" customHeight="1">
      <c r="A8">
        <v>3</v>
      </c>
      <c r="B8" t="s">
        <v>110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F8">
        <v>43193</v>
      </c>
      <c r="G8">
        <v>280000</v>
      </c>
      <c r="H8" t="e">
        <f>VLOOKUP(B8,#REF!,29,FALSE)</f>
        <v>#REF!</v>
      </c>
      <c r="I8" t="s">
        <v>123</v>
      </c>
    </row>
    <row r="9" spans="1:9" ht="15" customHeight="1">
      <c r="A9">
        <v>4</v>
      </c>
      <c r="B9" t="s">
        <v>116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F9">
        <v>43193</v>
      </c>
      <c r="G9">
        <v>280000</v>
      </c>
      <c r="H9" t="e">
        <f>VLOOKUP(B9,#REF!,29,FALSE)</f>
        <v>#REF!</v>
      </c>
      <c r="I9" t="s">
        <v>123</v>
      </c>
    </row>
    <row r="10" spans="1:9" ht="15" customHeight="1">
      <c r="A10">
        <v>5</v>
      </c>
      <c r="B10" t="s">
        <v>23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F10">
        <v>43193</v>
      </c>
      <c r="G10">
        <v>280000</v>
      </c>
      <c r="H10" t="e">
        <f>VLOOKUP(B10,#REF!,29,FALSE)</f>
        <v>#REF!</v>
      </c>
      <c r="I10" t="s">
        <v>123</v>
      </c>
    </row>
    <row r="11" spans="1:9" ht="15" customHeight="1">
      <c r="A11">
        <v>6</v>
      </c>
      <c r="B11" t="s">
        <v>108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F11">
        <v>43193</v>
      </c>
      <c r="G11">
        <v>200000</v>
      </c>
      <c r="H11" t="e">
        <f>VLOOKUP(B11,#REF!,29,FALSE)</f>
        <v>#REF!</v>
      </c>
      <c r="I11" t="s">
        <v>124</v>
      </c>
    </row>
    <row r="12" spans="1:9" ht="15" customHeight="1">
      <c r="A12">
        <v>7</v>
      </c>
      <c r="B12" t="s">
        <v>105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F12">
        <v>43193</v>
      </c>
      <c r="G12">
        <v>200000</v>
      </c>
      <c r="H12" t="e">
        <f>VLOOKUP(B12,#REF!,29,FALSE)</f>
        <v>#REF!</v>
      </c>
      <c r="I12" t="s">
        <v>124</v>
      </c>
    </row>
    <row r="13" spans="1:9" ht="15" customHeight="1">
      <c r="A13">
        <v>8</v>
      </c>
      <c r="B13" t="s">
        <v>29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F13">
        <v>43193</v>
      </c>
      <c r="G13">
        <v>200000</v>
      </c>
      <c r="H13" t="e">
        <f>VLOOKUP(B13,#REF!,29,FALSE)</f>
        <v>#REF!</v>
      </c>
      <c r="I13" t="s">
        <v>124</v>
      </c>
    </row>
    <row r="14" spans="1:9" ht="15" customHeight="1">
      <c r="A14">
        <v>9</v>
      </c>
      <c r="B14" t="s">
        <v>117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F14">
        <v>43193</v>
      </c>
      <c r="G14">
        <v>200000</v>
      </c>
      <c r="H14" t="e">
        <f>VLOOKUP(B14,#REF!,29,FALSE)</f>
        <v>#REF!</v>
      </c>
      <c r="I14" t="s">
        <v>124</v>
      </c>
    </row>
    <row r="15" spans="1:9" ht="15" customHeight="1">
      <c r="A15">
        <v>10</v>
      </c>
      <c r="B15" t="s">
        <v>109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F15">
        <v>43193</v>
      </c>
      <c r="G15">
        <v>200000</v>
      </c>
      <c r="H15" t="e">
        <f>VLOOKUP(B15,#REF!,29,FALSE)</f>
        <v>#REF!</v>
      </c>
      <c r="I15" t="s">
        <v>124</v>
      </c>
    </row>
    <row r="16" spans="1:9" ht="15" customHeight="1">
      <c r="A16">
        <v>11</v>
      </c>
      <c r="B16" t="s">
        <v>90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F16">
        <v>43193</v>
      </c>
      <c r="G16">
        <v>200000</v>
      </c>
      <c r="H16" t="e">
        <f>VLOOKUP(B16,#REF!,29,FALSE)</f>
        <v>#REF!</v>
      </c>
      <c r="I16" t="s">
        <v>124</v>
      </c>
    </row>
    <row r="17" spans="1:9" ht="15" customHeight="1">
      <c r="A17">
        <v>12</v>
      </c>
      <c r="B17" t="s">
        <v>89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F17">
        <v>43193</v>
      </c>
      <c r="G17">
        <v>200000</v>
      </c>
      <c r="H17" t="e">
        <f>VLOOKUP(B17,#REF!,29,FALSE)</f>
        <v>#REF!</v>
      </c>
      <c r="I17" t="s">
        <v>124</v>
      </c>
    </row>
    <row r="18" spans="1:9" ht="15" customHeight="1">
      <c r="A18">
        <v>13</v>
      </c>
      <c r="B18" t="s">
        <v>86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F18">
        <v>43193</v>
      </c>
      <c r="G18">
        <v>200000</v>
      </c>
      <c r="H18" t="e">
        <f>VLOOKUP(B18,#REF!,29,FALSE)</f>
        <v>#REF!</v>
      </c>
      <c r="I18" t="s">
        <v>124</v>
      </c>
    </row>
    <row r="19" spans="1:9" ht="15" customHeight="1">
      <c r="A19">
        <v>14</v>
      </c>
      <c r="B19" t="s">
        <v>44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F19">
        <v>43193</v>
      </c>
      <c r="G19">
        <v>200000</v>
      </c>
      <c r="H19" t="e">
        <f>VLOOKUP(B19,#REF!,29,FALSE)</f>
        <v>#REF!</v>
      </c>
      <c r="I19" t="s">
        <v>124</v>
      </c>
    </row>
    <row r="20" spans="1:9" ht="15" customHeight="1">
      <c r="A20">
        <v>15</v>
      </c>
      <c r="B20" t="s">
        <v>87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F20">
        <v>43193</v>
      </c>
      <c r="G20">
        <v>200000</v>
      </c>
      <c r="H20" t="e">
        <f>VLOOKUP(B20,#REF!,29,FALSE)</f>
        <v>#REF!</v>
      </c>
      <c r="I20" t="s">
        <v>124</v>
      </c>
    </row>
    <row r="21" spans="1:9" ht="15" customHeight="1">
      <c r="A21">
        <v>16</v>
      </c>
      <c r="B21" t="s">
        <v>32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F21">
        <v>43193</v>
      </c>
      <c r="G21">
        <v>200000</v>
      </c>
      <c r="H21" t="e">
        <f>VLOOKUP(B21,#REF!,29,FALSE)</f>
        <v>#REF!</v>
      </c>
      <c r="I21" t="s">
        <v>124</v>
      </c>
    </row>
    <row r="22" spans="1:9" ht="15" customHeight="1">
      <c r="A22">
        <v>17</v>
      </c>
      <c r="B22" t="s">
        <v>84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F22">
        <v>43193</v>
      </c>
      <c r="G22">
        <v>200000</v>
      </c>
      <c r="H22" t="e">
        <f>VLOOKUP(B22,#REF!,29,FALSE)</f>
        <v>#REF!</v>
      </c>
      <c r="I22" t="s">
        <v>124</v>
      </c>
    </row>
    <row r="23" spans="1:9" ht="15" customHeight="1">
      <c r="A23">
        <v>18</v>
      </c>
      <c r="B23" t="s">
        <v>82</v>
      </c>
      <c r="C23" t="e">
        <f>VLOOKUP(B23,#REF!,6,FALSE)</f>
        <v>#REF!</v>
      </c>
      <c r="D23" t="e">
        <f>VLOOKUP(B23,#REF!,14,FALSE)</f>
        <v>#REF!</v>
      </c>
      <c r="E23" t="e">
        <f>VLOOKUP(B23,#REF!,15,FALSE)</f>
        <v>#REF!</v>
      </c>
      <c r="F23">
        <v>43193</v>
      </c>
      <c r="G23">
        <v>200000</v>
      </c>
      <c r="H23" t="e">
        <f>VLOOKUP(B23,#REF!,29,FALSE)</f>
        <v>#REF!</v>
      </c>
      <c r="I23" t="s">
        <v>124</v>
      </c>
    </row>
    <row r="24" spans="1:9" ht="15" customHeight="1">
      <c r="A24">
        <v>19</v>
      </c>
      <c r="B24" t="s">
        <v>95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F24">
        <v>43193</v>
      </c>
      <c r="G24">
        <v>200000</v>
      </c>
      <c r="H24" t="e">
        <f>VLOOKUP(B24,#REF!,29,FALSE)</f>
        <v>#REF!</v>
      </c>
      <c r="I24" t="s">
        <v>124</v>
      </c>
    </row>
    <row r="25" spans="1:9" ht="15" customHeight="1">
      <c r="A25">
        <v>20</v>
      </c>
      <c r="B25" t="s">
        <v>94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F25">
        <v>43193</v>
      </c>
      <c r="G25">
        <v>200000</v>
      </c>
      <c r="H25" t="e">
        <f>VLOOKUP(B25,#REF!,29,FALSE)</f>
        <v>#REF!</v>
      </c>
      <c r="I25" t="s">
        <v>124</v>
      </c>
    </row>
    <row r="26" spans="1:9" ht="15" customHeight="1">
      <c r="A26">
        <v>21</v>
      </c>
      <c r="B26" t="s">
        <v>93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F26">
        <v>43193</v>
      </c>
      <c r="G26">
        <v>200000</v>
      </c>
      <c r="H26" t="e">
        <f>VLOOKUP(B26,#REF!,29,FALSE)</f>
        <v>#REF!</v>
      </c>
      <c r="I26" t="s">
        <v>124</v>
      </c>
    </row>
    <row r="27" spans="1:9" ht="15" customHeight="1">
      <c r="A27">
        <v>22</v>
      </c>
      <c r="B27" t="s">
        <v>27</v>
      </c>
      <c r="C27" t="e">
        <f>VLOOKUP(B27,#REF!,6,FALSE)</f>
        <v>#REF!</v>
      </c>
      <c r="D27" t="e">
        <f>VLOOKUP(B27,#REF!,14,FALSE)</f>
        <v>#REF!</v>
      </c>
      <c r="E27" t="e">
        <f>VLOOKUP(B27,#REF!,15,FALSE)</f>
        <v>#REF!</v>
      </c>
      <c r="F27">
        <v>43193</v>
      </c>
      <c r="G27">
        <v>200000</v>
      </c>
      <c r="H27" t="e">
        <f>VLOOKUP(B27,#REF!,29,FALSE)</f>
        <v>#REF!</v>
      </c>
      <c r="I27" t="s">
        <v>124</v>
      </c>
    </row>
    <row r="28" spans="1:9" ht="14.25" customHeight="1">
      <c r="A28">
        <v>23</v>
      </c>
      <c r="B28" t="s">
        <v>85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F28">
        <v>43193</v>
      </c>
      <c r="G28">
        <v>200000</v>
      </c>
      <c r="H28" t="e">
        <f>VLOOKUP(B28,#REF!,29,FALSE)</f>
        <v>#REF!</v>
      </c>
      <c r="I28" t="s">
        <v>124</v>
      </c>
    </row>
    <row r="29" spans="1:9" ht="15" customHeight="1">
      <c r="A29">
        <v>24</v>
      </c>
      <c r="B29" t="s">
        <v>33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F29">
        <v>43193</v>
      </c>
      <c r="G29">
        <v>200000</v>
      </c>
      <c r="H29" t="e">
        <f>VLOOKUP(B29,#REF!,29,FALSE)</f>
        <v>#REF!</v>
      </c>
      <c r="I29" t="s">
        <v>124</v>
      </c>
    </row>
    <row r="30" spans="1:9" ht="15" customHeight="1">
      <c r="A30">
        <v>25</v>
      </c>
      <c r="B30" t="s">
        <v>91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F30">
        <v>43193</v>
      </c>
      <c r="G30">
        <v>200000</v>
      </c>
      <c r="H30" t="e">
        <f>VLOOKUP(B30,#REF!,29,FALSE)</f>
        <v>#REF!</v>
      </c>
      <c r="I30" t="s">
        <v>124</v>
      </c>
    </row>
    <row r="31" spans="1:9" ht="15" customHeight="1">
      <c r="A31">
        <v>26</v>
      </c>
      <c r="B31" t="s">
        <v>111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F31">
        <v>43193</v>
      </c>
      <c r="G31">
        <v>200000</v>
      </c>
      <c r="H31" t="e">
        <f>VLOOKUP(B31,#REF!,29,FALSE)</f>
        <v>#REF!</v>
      </c>
      <c r="I31" t="s">
        <v>124</v>
      </c>
    </row>
    <row r="32" spans="1:9" ht="15" customHeight="1">
      <c r="A32">
        <v>27</v>
      </c>
      <c r="B32" t="s">
        <v>83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F32">
        <v>43193</v>
      </c>
      <c r="G32">
        <v>200000</v>
      </c>
      <c r="H32" t="e">
        <f>VLOOKUP(B32,#REF!,29,FALSE)</f>
        <v>#REF!</v>
      </c>
      <c r="I32" t="s">
        <v>124</v>
      </c>
    </row>
    <row r="33" spans="1:9" ht="15" customHeight="1">
      <c r="A33">
        <v>28</v>
      </c>
      <c r="B33" t="s">
        <v>118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F33">
        <v>43193</v>
      </c>
      <c r="G33">
        <v>200000</v>
      </c>
      <c r="H33" t="e">
        <f>VLOOKUP(B33,#REF!,29,FALSE)</f>
        <v>#REF!</v>
      </c>
      <c r="I33" t="s">
        <v>124</v>
      </c>
    </row>
    <row r="34" spans="1:9" ht="15" customHeight="1">
      <c r="A34">
        <v>29</v>
      </c>
      <c r="B34" t="s">
        <v>106</v>
      </c>
      <c r="C34" t="s">
        <v>114</v>
      </c>
      <c r="D34" t="s">
        <v>104</v>
      </c>
      <c r="E34" t="s">
        <v>104</v>
      </c>
      <c r="F34">
        <v>43193</v>
      </c>
      <c r="G34">
        <v>200000</v>
      </c>
      <c r="H34" t="s">
        <v>113</v>
      </c>
      <c r="I34" t="s">
        <v>124</v>
      </c>
    </row>
    <row r="35" spans="1:9" ht="15" customHeight="1">
      <c r="A35">
        <v>30</v>
      </c>
      <c r="B35" t="s">
        <v>120</v>
      </c>
      <c r="C35" t="s">
        <v>114</v>
      </c>
      <c r="D35" t="s">
        <v>104</v>
      </c>
      <c r="E35" t="s">
        <v>104</v>
      </c>
      <c r="F35">
        <v>43193</v>
      </c>
      <c r="G35">
        <v>200000</v>
      </c>
      <c r="H35" t="s">
        <v>113</v>
      </c>
      <c r="I35" t="s">
        <v>124</v>
      </c>
    </row>
    <row r="36" spans="1:9" ht="15" customHeight="1">
      <c r="A36">
        <v>31</v>
      </c>
      <c r="B36" t="s">
        <v>121</v>
      </c>
      <c r="C36" t="s">
        <v>114</v>
      </c>
      <c r="D36" t="s">
        <v>104</v>
      </c>
      <c r="E36" t="s">
        <v>104</v>
      </c>
      <c r="F36">
        <v>43193</v>
      </c>
      <c r="G36">
        <v>200000</v>
      </c>
      <c r="H36" t="s">
        <v>113</v>
      </c>
      <c r="I36" t="s">
        <v>124</v>
      </c>
    </row>
    <row r="37" spans="1:9" ht="15" customHeight="1">
      <c r="A37">
        <v>32</v>
      </c>
      <c r="B37" t="s">
        <v>88</v>
      </c>
      <c r="C37" t="e">
        <f>VLOOKUP(B37,#REF!,6,FALSE)</f>
        <v>#REF!</v>
      </c>
      <c r="D37" t="e">
        <f>VLOOKUP(B37,#REF!,14,FALSE)</f>
        <v>#REF!</v>
      </c>
      <c r="E37" t="e">
        <f>VLOOKUP(B37,#REF!,15,FALSE)</f>
        <v>#REF!</v>
      </c>
      <c r="F37">
        <v>43194</v>
      </c>
      <c r="G37">
        <v>280000</v>
      </c>
      <c r="H37" t="e">
        <f>VLOOKUP(B37,#REF!,29,FALSE)</f>
        <v>#REF!</v>
      </c>
      <c r="I37" t="s">
        <v>125</v>
      </c>
    </row>
    <row r="38" spans="1:9" ht="15" customHeight="1">
      <c r="A38">
        <v>33</v>
      </c>
      <c r="B38" t="s">
        <v>112</v>
      </c>
      <c r="C38" t="e">
        <f>VLOOKUP(B38,#REF!,6,FALSE)</f>
        <v>#REF!</v>
      </c>
      <c r="D38" t="e">
        <f>VLOOKUP(B38,#REF!,14,FALSE)</f>
        <v>#REF!</v>
      </c>
      <c r="E38" t="e">
        <f>VLOOKUP(B38,#REF!,15,FALSE)</f>
        <v>#REF!</v>
      </c>
      <c r="F38">
        <v>43194</v>
      </c>
      <c r="G38">
        <v>200000</v>
      </c>
      <c r="H38" t="e">
        <f>VLOOKUP(B38,#REF!,29,FALSE)</f>
        <v>#REF!</v>
      </c>
      <c r="I38" t="s">
        <v>124</v>
      </c>
    </row>
    <row r="39" spans="1:9" ht="15" customHeight="1">
      <c r="A39">
        <v>34</v>
      </c>
      <c r="B39" t="s">
        <v>108</v>
      </c>
      <c r="C39" t="e">
        <f>VLOOKUP(B39,#REF!,6,FALSE)</f>
        <v>#REF!</v>
      </c>
      <c r="D39" t="e">
        <f>VLOOKUP(B39,#REF!,14,FALSE)</f>
        <v>#REF!</v>
      </c>
      <c r="E39" t="e">
        <f>VLOOKUP(B39,#REF!,15,FALSE)</f>
        <v>#REF!</v>
      </c>
      <c r="G39">
        <v>25000</v>
      </c>
      <c r="H39" t="e">
        <f>VLOOKUP(B39,#REF!,29,FALSE)</f>
        <v>#REF!</v>
      </c>
      <c r="I39" t="s">
        <v>126</v>
      </c>
    </row>
    <row r="40" spans="1:9" ht="15" customHeight="1">
      <c r="A40" s="109" t="s">
        <v>18</v>
      </c>
      <c r="B40" s="109"/>
      <c r="C40" s="109"/>
      <c r="D40" s="109"/>
      <c r="E40" s="109"/>
      <c r="G40">
        <f>SUM(G6:G39)</f>
        <v>7125000</v>
      </c>
    </row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</sheetData>
  <mergeCells count="11">
    <mergeCell ref="I4:I5"/>
    <mergeCell ref="A40:E40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" bottom="0" header="0" footer="0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6"/>
  <sheetViews>
    <sheetView showGridLines="0" topLeftCell="A28" zoomScaleNormal="100" workbookViewId="0">
      <selection activeCell="C34" sqref="C34"/>
    </sheetView>
  </sheetViews>
  <sheetFormatPr defaultColWidth="9.140625" defaultRowHeight="15"/>
  <cols>
    <col min="1" max="1" width="6.5703125" customWidth="1"/>
    <col min="2" max="2" width="13.140625" bestFit="1" customWidth="1"/>
    <col min="3" max="3" width="17.85546875" bestFit="1" customWidth="1"/>
    <col min="4" max="4" width="42.140625" customWidth="1"/>
    <col min="5" max="5" width="38.28515625" bestFit="1" customWidth="1"/>
    <col min="6" max="6" width="11.7109375" customWidth="1"/>
    <col min="7" max="7" width="13.140625" customWidth="1"/>
    <col min="8" max="8" width="24.85546875" customWidth="1"/>
    <col min="9" max="9" width="14.710937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B6" t="s">
        <v>85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F6">
        <v>43221</v>
      </c>
      <c r="G6">
        <v>280000</v>
      </c>
      <c r="H6" t="e">
        <f>VLOOKUP(B6,#REF!,29,FALSE)</f>
        <v>#REF!</v>
      </c>
      <c r="I6" t="s">
        <v>123</v>
      </c>
    </row>
    <row r="7" spans="1:9" ht="15" customHeight="1">
      <c r="A7">
        <v>2</v>
      </c>
      <c r="B7" t="s">
        <v>83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F7">
        <v>43221</v>
      </c>
      <c r="G7">
        <v>200000</v>
      </c>
      <c r="H7" t="e">
        <f>VLOOKUP(B7,#REF!,29,FALSE)</f>
        <v>#REF!</v>
      </c>
      <c r="I7" t="s">
        <v>124</v>
      </c>
    </row>
    <row r="8" spans="1:9" ht="15" customHeight="1">
      <c r="A8">
        <v>3</v>
      </c>
      <c r="B8" t="s">
        <v>89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F8">
        <v>43221</v>
      </c>
      <c r="G8">
        <v>200000</v>
      </c>
      <c r="H8" t="e">
        <f>VLOOKUP(B8,#REF!,29,FALSE)</f>
        <v>#REF!</v>
      </c>
      <c r="I8" t="s">
        <v>124</v>
      </c>
    </row>
    <row r="9" spans="1:9" ht="15" customHeight="1">
      <c r="A9">
        <v>4</v>
      </c>
      <c r="B9" t="s">
        <v>88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F9">
        <v>43221</v>
      </c>
      <c r="G9">
        <v>200000</v>
      </c>
      <c r="H9" t="e">
        <f>VLOOKUP(B9,#REF!,29,FALSE)</f>
        <v>#REF!</v>
      </c>
      <c r="I9" t="s">
        <v>124</v>
      </c>
    </row>
    <row r="10" spans="1:9" ht="15" customHeight="1">
      <c r="A10">
        <v>5</v>
      </c>
      <c r="B10" t="s">
        <v>44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F10">
        <v>43221</v>
      </c>
      <c r="G10">
        <v>200000</v>
      </c>
      <c r="H10" t="e">
        <f>VLOOKUP(B10,#REF!,29,FALSE)</f>
        <v>#REF!</v>
      </c>
      <c r="I10" t="s">
        <v>124</v>
      </c>
    </row>
    <row r="11" spans="1:9" ht="15" customHeight="1">
      <c r="A11">
        <v>6</v>
      </c>
      <c r="B11" t="s">
        <v>90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F11">
        <v>43221</v>
      </c>
      <c r="G11">
        <v>200000</v>
      </c>
      <c r="H11" t="e">
        <f>VLOOKUP(B11,#REF!,29,FALSE)</f>
        <v>#REF!</v>
      </c>
      <c r="I11" t="s">
        <v>124</v>
      </c>
    </row>
    <row r="12" spans="1:9" ht="15" customHeight="1">
      <c r="A12">
        <v>7</v>
      </c>
      <c r="B12" t="s">
        <v>95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F12">
        <v>43221</v>
      </c>
      <c r="G12">
        <v>200000</v>
      </c>
      <c r="H12" t="e">
        <f>VLOOKUP(B12,#REF!,29,FALSE)</f>
        <v>#REF!</v>
      </c>
      <c r="I12" t="s">
        <v>124</v>
      </c>
    </row>
    <row r="13" spans="1:9" ht="15" customHeight="1">
      <c r="A13">
        <v>8</v>
      </c>
      <c r="B13" t="s">
        <v>82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F13">
        <v>43221</v>
      </c>
      <c r="G13">
        <v>200000</v>
      </c>
      <c r="H13" t="e">
        <f>VLOOKUP(B13,#REF!,29,FALSE)</f>
        <v>#REF!</v>
      </c>
      <c r="I13" t="s">
        <v>124</v>
      </c>
    </row>
    <row r="14" spans="1:9" ht="15" customHeight="1">
      <c r="A14">
        <v>9</v>
      </c>
      <c r="B14" t="s">
        <v>91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F14">
        <v>43221</v>
      </c>
      <c r="G14">
        <v>200000</v>
      </c>
      <c r="H14" t="e">
        <f>VLOOKUP(B14,#REF!,29,FALSE)</f>
        <v>#REF!</v>
      </c>
      <c r="I14" t="s">
        <v>124</v>
      </c>
    </row>
    <row r="15" spans="1:9" ht="15" customHeight="1">
      <c r="A15">
        <v>10</v>
      </c>
      <c r="B15" t="s">
        <v>93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F15">
        <v>43221</v>
      </c>
      <c r="G15">
        <v>200000</v>
      </c>
      <c r="H15" t="e">
        <f>VLOOKUP(B15,#REF!,29,FALSE)</f>
        <v>#REF!</v>
      </c>
      <c r="I15" t="s">
        <v>124</v>
      </c>
    </row>
    <row r="16" spans="1:9" ht="15" customHeight="1">
      <c r="A16">
        <v>11</v>
      </c>
      <c r="B16" t="s">
        <v>86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F16">
        <v>43221</v>
      </c>
      <c r="G16">
        <v>200000</v>
      </c>
      <c r="H16" t="e">
        <f>VLOOKUP(B16,#REF!,29,FALSE)</f>
        <v>#REF!</v>
      </c>
      <c r="I16" t="s">
        <v>124</v>
      </c>
    </row>
    <row r="17" spans="1:9" ht="15" customHeight="1">
      <c r="A17">
        <v>12</v>
      </c>
      <c r="B17" t="s">
        <v>94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F17">
        <v>43221</v>
      </c>
      <c r="G17">
        <v>200000</v>
      </c>
      <c r="H17" t="e">
        <f>VLOOKUP(B17,#REF!,29,FALSE)</f>
        <v>#REF!</v>
      </c>
      <c r="I17" t="s">
        <v>124</v>
      </c>
    </row>
    <row r="18" spans="1:9" ht="15" customHeight="1">
      <c r="A18">
        <v>13</v>
      </c>
      <c r="B18" t="s">
        <v>118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F18">
        <v>43221</v>
      </c>
      <c r="G18">
        <v>200000</v>
      </c>
      <c r="H18" t="e">
        <f>VLOOKUP(B18,#REF!,29,FALSE)</f>
        <v>#REF!</v>
      </c>
      <c r="I18" t="s">
        <v>124</v>
      </c>
    </row>
    <row r="19" spans="1:9" ht="15" customHeight="1">
      <c r="A19">
        <v>14</v>
      </c>
      <c r="B19" t="s">
        <v>23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F19">
        <v>43221</v>
      </c>
      <c r="G19">
        <v>200000</v>
      </c>
      <c r="H19" t="e">
        <f>VLOOKUP(B19,#REF!,29,FALSE)</f>
        <v>#REF!</v>
      </c>
      <c r="I19" t="s">
        <v>124</v>
      </c>
    </row>
    <row r="20" spans="1:9" ht="15" customHeight="1">
      <c r="A20">
        <v>15</v>
      </c>
      <c r="B20" t="s">
        <v>117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F20">
        <v>43221</v>
      </c>
      <c r="G20">
        <v>200000</v>
      </c>
      <c r="H20" t="e">
        <f>VLOOKUP(B20,#REF!,29,FALSE)</f>
        <v>#REF!</v>
      </c>
      <c r="I20" t="s">
        <v>124</v>
      </c>
    </row>
    <row r="21" spans="1:9" ht="15" customHeight="1">
      <c r="A21">
        <v>16</v>
      </c>
      <c r="B21" t="s">
        <v>110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F21">
        <v>43221</v>
      </c>
      <c r="G21">
        <v>200000</v>
      </c>
      <c r="H21" t="e">
        <f>VLOOKUP(B21,#REF!,29,FALSE)</f>
        <v>#REF!</v>
      </c>
      <c r="I21" t="s">
        <v>124</v>
      </c>
    </row>
    <row r="22" spans="1:9" ht="15" customHeight="1">
      <c r="A22">
        <v>17</v>
      </c>
      <c r="B22" t="s">
        <v>111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F22">
        <v>43221</v>
      </c>
      <c r="G22">
        <v>200000</v>
      </c>
      <c r="H22" t="e">
        <f>VLOOKUP(B22,#REF!,29,FALSE)</f>
        <v>#REF!</v>
      </c>
      <c r="I22" t="s">
        <v>124</v>
      </c>
    </row>
    <row r="23" spans="1:9" ht="15" customHeight="1">
      <c r="A23">
        <v>18</v>
      </c>
      <c r="B23" t="s">
        <v>105</v>
      </c>
      <c r="C23" t="e">
        <f>VLOOKUP(B23,#REF!,6,FALSE)</f>
        <v>#REF!</v>
      </c>
      <c r="D23" t="e">
        <f>VLOOKUP(B23,#REF!,14,FALSE)</f>
        <v>#REF!</v>
      </c>
      <c r="E23" t="e">
        <f>VLOOKUP(B23,#REF!,15,FALSE)</f>
        <v>#REF!</v>
      </c>
      <c r="F23">
        <v>43221</v>
      </c>
      <c r="G23">
        <v>200000</v>
      </c>
      <c r="H23" t="e">
        <f>VLOOKUP(B23,#REF!,29,FALSE)</f>
        <v>#REF!</v>
      </c>
      <c r="I23" t="s">
        <v>124</v>
      </c>
    </row>
    <row r="24" spans="1:9" ht="15" customHeight="1">
      <c r="A24">
        <v>19</v>
      </c>
      <c r="B24" t="s">
        <v>28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F24">
        <v>43221</v>
      </c>
      <c r="G24">
        <v>200000</v>
      </c>
      <c r="H24" t="e">
        <f>VLOOKUP(B24,#REF!,29,FALSE)</f>
        <v>#REF!</v>
      </c>
      <c r="I24" t="s">
        <v>124</v>
      </c>
    </row>
    <row r="25" spans="1:9" ht="15" customHeight="1">
      <c r="A25">
        <v>20</v>
      </c>
      <c r="B25" t="s">
        <v>27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F25">
        <v>43221</v>
      </c>
      <c r="G25">
        <v>200000</v>
      </c>
      <c r="H25" t="e">
        <f>VLOOKUP(B25,#REF!,29,FALSE)</f>
        <v>#REF!</v>
      </c>
      <c r="I25" t="s">
        <v>124</v>
      </c>
    </row>
    <row r="26" spans="1:9" ht="15" customHeight="1">
      <c r="A26">
        <v>21</v>
      </c>
      <c r="B26" t="s">
        <v>108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F26">
        <v>43221</v>
      </c>
      <c r="G26">
        <v>200000</v>
      </c>
      <c r="H26" t="e">
        <f>VLOOKUP(B26,#REF!,29,FALSE)</f>
        <v>#REF!</v>
      </c>
      <c r="I26" t="s">
        <v>124</v>
      </c>
    </row>
    <row r="27" spans="1:9" ht="15" customHeight="1">
      <c r="A27">
        <v>22</v>
      </c>
      <c r="B27" t="s">
        <v>33</v>
      </c>
      <c r="C27" t="e">
        <f>VLOOKUP(B27,#REF!,6,FALSE)</f>
        <v>#REF!</v>
      </c>
      <c r="D27" t="e">
        <f>VLOOKUP(B27,#REF!,14,FALSE)</f>
        <v>#REF!</v>
      </c>
      <c r="E27" t="e">
        <f>VLOOKUP(B27,#REF!,15,FALSE)</f>
        <v>#REF!</v>
      </c>
      <c r="F27">
        <v>43221</v>
      </c>
      <c r="G27">
        <v>200000</v>
      </c>
      <c r="H27" t="e">
        <f>VLOOKUP(B27,#REF!,29,FALSE)</f>
        <v>#REF!</v>
      </c>
      <c r="I27" t="s">
        <v>124</v>
      </c>
    </row>
    <row r="28" spans="1:9" ht="14.25" customHeight="1">
      <c r="A28">
        <v>23</v>
      </c>
      <c r="B28" t="s">
        <v>109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F28">
        <v>43221</v>
      </c>
      <c r="G28">
        <v>200000</v>
      </c>
      <c r="H28" t="e">
        <f>VLOOKUP(B28,#REF!,29,FALSE)</f>
        <v>#REF!</v>
      </c>
      <c r="I28" t="s">
        <v>124</v>
      </c>
    </row>
    <row r="29" spans="1:9" ht="15" customHeight="1">
      <c r="A29">
        <v>24</v>
      </c>
      <c r="B29" t="s">
        <v>84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F29">
        <v>43221</v>
      </c>
      <c r="G29">
        <v>200000</v>
      </c>
      <c r="H29" t="e">
        <f>VLOOKUP(B29,#REF!,29,FALSE)</f>
        <v>#REF!</v>
      </c>
      <c r="I29" t="s">
        <v>124</v>
      </c>
    </row>
    <row r="30" spans="1:9" ht="15" customHeight="1">
      <c r="A30">
        <v>25</v>
      </c>
      <c r="B30" t="s">
        <v>32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F30">
        <v>43221</v>
      </c>
      <c r="G30">
        <v>200000</v>
      </c>
      <c r="H30" t="e">
        <f>VLOOKUP(B30,#REF!,29,FALSE)</f>
        <v>#REF!</v>
      </c>
      <c r="I30" t="s">
        <v>124</v>
      </c>
    </row>
    <row r="31" spans="1:9" ht="15" customHeight="1">
      <c r="A31">
        <v>26</v>
      </c>
      <c r="B31" t="s">
        <v>87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F31">
        <v>43221</v>
      </c>
      <c r="G31">
        <v>200000</v>
      </c>
      <c r="H31" t="e">
        <f>VLOOKUP(B31,#REF!,29,FALSE)</f>
        <v>#REF!</v>
      </c>
      <c r="I31" t="s">
        <v>124</v>
      </c>
    </row>
    <row r="32" spans="1:9" ht="15" customHeight="1">
      <c r="A32">
        <v>27</v>
      </c>
      <c r="B32" t="s">
        <v>116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F32">
        <v>43221</v>
      </c>
      <c r="G32">
        <v>200000</v>
      </c>
      <c r="H32" t="e">
        <f>VLOOKUP(B32,#REF!,29,FALSE)</f>
        <v>#REF!</v>
      </c>
      <c r="I32" t="s">
        <v>124</v>
      </c>
    </row>
    <row r="33" spans="1:9" ht="15" customHeight="1">
      <c r="A33">
        <v>28</v>
      </c>
      <c r="B33" t="s">
        <v>112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F33">
        <v>43221</v>
      </c>
      <c r="G33">
        <v>200000</v>
      </c>
      <c r="H33" t="e">
        <f>VLOOKUP(B33,#REF!,29,FALSE)</f>
        <v>#REF!</v>
      </c>
      <c r="I33" t="s">
        <v>124</v>
      </c>
    </row>
    <row r="34" spans="1:9" ht="15" customHeight="1">
      <c r="A34">
        <v>29</v>
      </c>
      <c r="B34" t="s">
        <v>106</v>
      </c>
      <c r="C34" t="s">
        <v>114</v>
      </c>
      <c r="D34" t="s">
        <v>104</v>
      </c>
      <c r="E34" t="s">
        <v>104</v>
      </c>
      <c r="F34">
        <v>43221</v>
      </c>
      <c r="G34">
        <v>200000</v>
      </c>
      <c r="H34" t="s">
        <v>113</v>
      </c>
      <c r="I34" t="s">
        <v>124</v>
      </c>
    </row>
    <row r="35" spans="1:9" ht="15" customHeight="1">
      <c r="A35">
        <v>30</v>
      </c>
      <c r="B35" t="s">
        <v>96</v>
      </c>
      <c r="C35" t="s">
        <v>114</v>
      </c>
      <c r="D35" t="s">
        <v>104</v>
      </c>
      <c r="E35" t="s">
        <v>104</v>
      </c>
      <c r="F35">
        <v>43221</v>
      </c>
      <c r="G35">
        <v>200000</v>
      </c>
      <c r="H35" t="s">
        <v>113</v>
      </c>
      <c r="I35" t="s">
        <v>124</v>
      </c>
    </row>
    <row r="36" spans="1:9" ht="15" customHeight="1">
      <c r="A36">
        <v>31</v>
      </c>
      <c r="B36" t="s">
        <v>29</v>
      </c>
      <c r="C36" t="e">
        <f>VLOOKUP(B36,#REF!,6,FALSE)</f>
        <v>#REF!</v>
      </c>
      <c r="D36" t="e">
        <f>VLOOKUP(B36,#REF!,14,FALSE)</f>
        <v>#REF!</v>
      </c>
      <c r="E36" t="e">
        <f>VLOOKUP(B36,#REF!,15,FALSE)</f>
        <v>#REF!</v>
      </c>
      <c r="F36">
        <v>43221</v>
      </c>
      <c r="G36">
        <v>200000</v>
      </c>
      <c r="H36" t="e">
        <f>VLOOKUP(B36,#REF!,29,FALSE)</f>
        <v>#REF!</v>
      </c>
      <c r="I36" t="s">
        <v>124</v>
      </c>
    </row>
    <row r="37" spans="1:9" ht="15" customHeight="1">
      <c r="A37" s="109" t="s">
        <v>18</v>
      </c>
      <c r="B37" s="109"/>
      <c r="C37" s="109"/>
      <c r="D37" s="109"/>
      <c r="E37" s="109"/>
      <c r="G37">
        <f>SUM(G6:G36)</f>
        <v>6280000</v>
      </c>
    </row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</sheetData>
  <mergeCells count="11">
    <mergeCell ref="I4:I5"/>
    <mergeCell ref="A37:E3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" bottom="0" header="0" footer="0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4"/>
  <sheetViews>
    <sheetView showGridLines="0" topLeftCell="A4" zoomScaleNormal="100" workbookViewId="0">
      <selection activeCell="B25" sqref="B25"/>
    </sheetView>
  </sheetViews>
  <sheetFormatPr defaultColWidth="9.140625" defaultRowHeight="15"/>
  <cols>
    <col min="1" max="1" width="6.5703125" customWidth="1"/>
    <col min="2" max="2" width="15.5703125" customWidth="1"/>
    <col min="3" max="3" width="17.85546875" bestFit="1" customWidth="1"/>
    <col min="4" max="4" width="42.140625" customWidth="1"/>
    <col min="5" max="5" width="38.28515625" bestFit="1" customWidth="1"/>
    <col min="6" max="6" width="11.7109375" customWidth="1"/>
    <col min="7" max="7" width="13.140625" customWidth="1"/>
    <col min="8" max="8" width="24.85546875" customWidth="1"/>
    <col min="9" max="9" width="14.710937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B6" t="s">
        <v>44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F6">
        <v>43251</v>
      </c>
      <c r="G6">
        <v>200000</v>
      </c>
      <c r="H6" t="e">
        <f>VLOOKUP(B6,#REF!,29,FALSE)</f>
        <v>#REF!</v>
      </c>
      <c r="I6" t="s">
        <v>124</v>
      </c>
    </row>
    <row r="7" spans="1:9" ht="15" customHeight="1">
      <c r="A7">
        <v>2</v>
      </c>
      <c r="B7" t="s">
        <v>90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F7">
        <v>43251</v>
      </c>
      <c r="G7">
        <v>200000</v>
      </c>
      <c r="H7" t="e">
        <f>VLOOKUP(B7,#REF!,29,FALSE)</f>
        <v>#REF!</v>
      </c>
      <c r="I7" t="s">
        <v>124</v>
      </c>
    </row>
    <row r="8" spans="1:9" ht="15" customHeight="1">
      <c r="A8">
        <v>3</v>
      </c>
      <c r="B8" t="s">
        <v>117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F8">
        <v>43251</v>
      </c>
      <c r="G8">
        <v>200000</v>
      </c>
      <c r="H8" t="e">
        <f>VLOOKUP(B8,#REF!,29,FALSE)</f>
        <v>#REF!</v>
      </c>
      <c r="I8" t="s">
        <v>124</v>
      </c>
    </row>
    <row r="9" spans="1:9" ht="15" customHeight="1">
      <c r="A9">
        <v>4</v>
      </c>
      <c r="B9" t="s">
        <v>111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F9">
        <v>43251</v>
      </c>
      <c r="G9">
        <v>200000</v>
      </c>
      <c r="H9" t="e">
        <f>VLOOKUP(B9,#REF!,29,FALSE)</f>
        <v>#REF!</v>
      </c>
      <c r="I9" t="s">
        <v>124</v>
      </c>
    </row>
    <row r="10" spans="1:9" ht="15" customHeight="1">
      <c r="A10">
        <v>5</v>
      </c>
      <c r="B10" t="s">
        <v>85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F10">
        <v>43251</v>
      </c>
      <c r="G10">
        <v>200000</v>
      </c>
      <c r="H10" t="e">
        <f>VLOOKUP(B10,#REF!,29,FALSE)</f>
        <v>#REF!</v>
      </c>
      <c r="I10" t="s">
        <v>124</v>
      </c>
    </row>
    <row r="11" spans="1:9" ht="15" customHeight="1">
      <c r="A11">
        <v>6</v>
      </c>
      <c r="B11" t="s">
        <v>109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F11">
        <v>43251</v>
      </c>
      <c r="G11">
        <v>200000</v>
      </c>
      <c r="H11" t="e">
        <f>VLOOKUP(B11,#REF!,29,FALSE)</f>
        <v>#REF!</v>
      </c>
      <c r="I11" t="s">
        <v>124</v>
      </c>
    </row>
    <row r="12" spans="1:9" ht="15" customHeight="1">
      <c r="A12">
        <v>7</v>
      </c>
      <c r="B12" t="s">
        <v>84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F12">
        <v>43251</v>
      </c>
      <c r="G12">
        <v>200000</v>
      </c>
      <c r="H12" t="e">
        <f>VLOOKUP(B12,#REF!,29,FALSE)</f>
        <v>#REF!</v>
      </c>
      <c r="I12" t="s">
        <v>124</v>
      </c>
    </row>
    <row r="13" spans="1:9" ht="15" customHeight="1">
      <c r="A13">
        <v>8</v>
      </c>
      <c r="B13" t="s">
        <v>105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F13">
        <v>43251</v>
      </c>
      <c r="G13">
        <v>200000</v>
      </c>
      <c r="H13" t="e">
        <f>VLOOKUP(B13,#REF!,29,FALSE)</f>
        <v>#REF!</v>
      </c>
      <c r="I13" t="s">
        <v>124</v>
      </c>
    </row>
    <row r="14" spans="1:9" ht="15" customHeight="1">
      <c r="A14">
        <v>9</v>
      </c>
      <c r="B14" t="s">
        <v>27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F14">
        <v>43251</v>
      </c>
      <c r="G14">
        <v>200000</v>
      </c>
      <c r="H14" t="e">
        <f>VLOOKUP(B14,#REF!,29,FALSE)</f>
        <v>#REF!</v>
      </c>
      <c r="I14" t="s">
        <v>124</v>
      </c>
    </row>
    <row r="15" spans="1:9" ht="15" customHeight="1">
      <c r="A15">
        <v>10</v>
      </c>
      <c r="B15" t="s">
        <v>94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F15">
        <v>43251</v>
      </c>
      <c r="G15">
        <v>200000</v>
      </c>
      <c r="H15" t="e">
        <f>VLOOKUP(B15,#REF!,29,FALSE)</f>
        <v>#REF!</v>
      </c>
      <c r="I15" t="s">
        <v>124</v>
      </c>
    </row>
    <row r="16" spans="1:9" ht="15" customHeight="1">
      <c r="A16">
        <v>11</v>
      </c>
      <c r="B16" t="s">
        <v>23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F16">
        <v>43251</v>
      </c>
      <c r="G16">
        <v>200000</v>
      </c>
      <c r="H16" t="e">
        <f>VLOOKUP(B16,#REF!,29,FALSE)</f>
        <v>#REF!</v>
      </c>
      <c r="I16" t="s">
        <v>124</v>
      </c>
    </row>
    <row r="17" spans="1:9" ht="15" customHeight="1">
      <c r="A17">
        <v>12</v>
      </c>
      <c r="B17" t="s">
        <v>29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F17">
        <v>43251</v>
      </c>
      <c r="G17">
        <v>200000</v>
      </c>
      <c r="H17" t="e">
        <f>VLOOKUP(B17,#REF!,29,FALSE)</f>
        <v>#REF!</v>
      </c>
      <c r="I17" t="s">
        <v>124</v>
      </c>
    </row>
    <row r="18" spans="1:9" ht="15" customHeight="1">
      <c r="A18">
        <v>13</v>
      </c>
      <c r="B18" t="s">
        <v>89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F18">
        <v>43251</v>
      </c>
      <c r="G18">
        <v>200000</v>
      </c>
      <c r="H18" t="e">
        <f>VLOOKUP(B18,#REF!,29,FALSE)</f>
        <v>#REF!</v>
      </c>
      <c r="I18" t="s">
        <v>124</v>
      </c>
    </row>
    <row r="19" spans="1:9" ht="15" customHeight="1">
      <c r="A19">
        <v>14</v>
      </c>
      <c r="B19" t="s">
        <v>93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F19">
        <v>43251</v>
      </c>
      <c r="G19">
        <v>200000</v>
      </c>
      <c r="H19" t="e">
        <f>VLOOKUP(B19,#REF!,29,FALSE)</f>
        <v>#REF!</v>
      </c>
      <c r="I19" t="s">
        <v>124</v>
      </c>
    </row>
    <row r="20" spans="1:9" ht="15" customHeight="1">
      <c r="A20">
        <v>15</v>
      </c>
      <c r="B20" t="s">
        <v>82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F20">
        <v>43251</v>
      </c>
      <c r="G20">
        <v>200000</v>
      </c>
      <c r="H20" t="e">
        <f>VLOOKUP(B20,#REF!,29,FALSE)</f>
        <v>#REF!</v>
      </c>
      <c r="I20" t="s">
        <v>124</v>
      </c>
    </row>
    <row r="21" spans="1:9" ht="15" customHeight="1">
      <c r="A21">
        <v>16</v>
      </c>
      <c r="B21" t="s">
        <v>107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F21">
        <v>43251</v>
      </c>
      <c r="G21">
        <v>300000</v>
      </c>
      <c r="H21" t="e">
        <f>VLOOKUP(B21,#REF!,29,FALSE)</f>
        <v>#REF!</v>
      </c>
      <c r="I21" t="s">
        <v>124</v>
      </c>
    </row>
    <row r="22" spans="1:9" ht="15" customHeight="1">
      <c r="A22">
        <v>17</v>
      </c>
      <c r="B22" t="s">
        <v>86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F22">
        <v>43251</v>
      </c>
      <c r="G22">
        <v>200000</v>
      </c>
      <c r="H22" t="e">
        <f>VLOOKUP(B22,#REF!,29,FALSE)</f>
        <v>#REF!</v>
      </c>
      <c r="I22" t="s">
        <v>124</v>
      </c>
    </row>
    <row r="23" spans="1:9" ht="15" customHeight="1">
      <c r="A23">
        <v>18</v>
      </c>
      <c r="B23" t="s">
        <v>33</v>
      </c>
      <c r="C23" t="s">
        <v>128</v>
      </c>
      <c r="D23" t="s">
        <v>129</v>
      </c>
      <c r="E23" t="s">
        <v>130</v>
      </c>
      <c r="F23">
        <v>43251</v>
      </c>
      <c r="G23">
        <v>200000</v>
      </c>
      <c r="H23" t="s">
        <v>131</v>
      </c>
      <c r="I23" t="s">
        <v>124</v>
      </c>
    </row>
    <row r="24" spans="1:9" ht="15" customHeight="1">
      <c r="A24">
        <v>19</v>
      </c>
      <c r="B24" t="s">
        <v>91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F24">
        <v>43251</v>
      </c>
      <c r="G24">
        <v>200000</v>
      </c>
      <c r="H24" t="e">
        <f>VLOOKUP(B24,#REF!,29,FALSE)</f>
        <v>#REF!</v>
      </c>
      <c r="I24" t="s">
        <v>124</v>
      </c>
    </row>
    <row r="25" spans="1:9" ht="15" customHeight="1">
      <c r="A25">
        <v>20</v>
      </c>
      <c r="B25" t="s">
        <v>87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F25">
        <v>43251</v>
      </c>
      <c r="G25">
        <v>200000</v>
      </c>
      <c r="H25" t="e">
        <f>VLOOKUP(B25,#REF!,29,FALSE)</f>
        <v>#REF!</v>
      </c>
      <c r="I25" t="s">
        <v>124</v>
      </c>
    </row>
    <row r="26" spans="1:9" ht="15" customHeight="1">
      <c r="A26">
        <v>21</v>
      </c>
      <c r="B26" t="s">
        <v>108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F26">
        <v>43251</v>
      </c>
      <c r="G26">
        <v>200000</v>
      </c>
      <c r="H26" t="e">
        <f>VLOOKUP(B26,#REF!,29,FALSE)</f>
        <v>#REF!</v>
      </c>
      <c r="I26" t="s">
        <v>124</v>
      </c>
    </row>
    <row r="27" spans="1:9" ht="15" customHeight="1">
      <c r="A27">
        <v>22</v>
      </c>
      <c r="B27" t="s">
        <v>127</v>
      </c>
      <c r="C27" t="s">
        <v>114</v>
      </c>
      <c r="D27" t="s">
        <v>104</v>
      </c>
      <c r="E27" t="s">
        <v>104</v>
      </c>
      <c r="F27">
        <v>43251</v>
      </c>
      <c r="G27">
        <v>200000</v>
      </c>
      <c r="H27" t="s">
        <v>113</v>
      </c>
      <c r="I27" t="s">
        <v>124</v>
      </c>
    </row>
    <row r="28" spans="1:9" ht="15" customHeight="1">
      <c r="A28">
        <v>23</v>
      </c>
      <c r="B28" t="s">
        <v>118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F28">
        <v>43252</v>
      </c>
      <c r="G28">
        <v>280000</v>
      </c>
      <c r="H28" t="e">
        <f>VLOOKUP(B28,#REF!,29,FALSE)</f>
        <v>#REF!</v>
      </c>
      <c r="I28" t="s">
        <v>123</v>
      </c>
    </row>
    <row r="29" spans="1:9" ht="14.25" customHeight="1">
      <c r="A29">
        <v>24</v>
      </c>
      <c r="B29" t="s">
        <v>28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F29">
        <v>43252</v>
      </c>
      <c r="G29">
        <v>200000</v>
      </c>
      <c r="H29" t="e">
        <f>VLOOKUP(B29,#REF!,29,FALSE)</f>
        <v>#REF!</v>
      </c>
      <c r="I29" t="s">
        <v>124</v>
      </c>
    </row>
    <row r="30" spans="1:9" ht="15" customHeight="1">
      <c r="A30">
        <v>25</v>
      </c>
      <c r="B30" t="s">
        <v>88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F30">
        <v>43252</v>
      </c>
      <c r="G30">
        <v>280000</v>
      </c>
      <c r="H30" t="e">
        <f>VLOOKUP(B30,#REF!,29,FALSE)</f>
        <v>#REF!</v>
      </c>
      <c r="I30" t="s">
        <v>123</v>
      </c>
    </row>
    <row r="31" spans="1:9" ht="15" customHeight="1">
      <c r="A31">
        <v>26</v>
      </c>
      <c r="B31" t="s">
        <v>95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F31">
        <v>43252</v>
      </c>
      <c r="G31">
        <v>280000</v>
      </c>
      <c r="H31" t="e">
        <f>VLOOKUP(B31,#REF!,29,FALSE)</f>
        <v>#REF!</v>
      </c>
      <c r="I31" t="s">
        <v>123</v>
      </c>
    </row>
    <row r="32" spans="1:9" ht="15" customHeight="1">
      <c r="A32">
        <v>27</v>
      </c>
      <c r="B32" t="s">
        <v>110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F32">
        <v>43252</v>
      </c>
      <c r="G32">
        <v>280000</v>
      </c>
      <c r="H32" t="e">
        <f>VLOOKUP(B32,#REF!,29,FALSE)</f>
        <v>#REF!</v>
      </c>
      <c r="I32" t="s">
        <v>123</v>
      </c>
    </row>
    <row r="33" spans="1:9" ht="15" customHeight="1">
      <c r="A33">
        <v>28</v>
      </c>
      <c r="B33" t="s">
        <v>83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F33">
        <v>43252</v>
      </c>
      <c r="G33">
        <v>200000</v>
      </c>
      <c r="H33" t="e">
        <f>VLOOKUP(B33,#REF!,29,FALSE)</f>
        <v>#REF!</v>
      </c>
      <c r="I33" t="s">
        <v>124</v>
      </c>
    </row>
    <row r="34" spans="1:9" ht="15" customHeight="1">
      <c r="A34">
        <v>29</v>
      </c>
      <c r="B34" t="s">
        <v>116</v>
      </c>
      <c r="C34" t="e">
        <f>VLOOKUP(B34,#REF!,6,FALSE)</f>
        <v>#REF!</v>
      </c>
      <c r="D34" t="e">
        <f>VLOOKUP(B34,#REF!,14,FALSE)</f>
        <v>#REF!</v>
      </c>
      <c r="E34" t="e">
        <f>VLOOKUP(B34,#REF!,15,FALSE)</f>
        <v>#REF!</v>
      </c>
      <c r="F34">
        <v>43255</v>
      </c>
      <c r="G34">
        <v>200000</v>
      </c>
      <c r="H34" t="e">
        <f>VLOOKUP(B34,#REF!,29,FALSE)</f>
        <v>#REF!</v>
      </c>
      <c r="I34" t="s">
        <v>124</v>
      </c>
    </row>
    <row r="35" spans="1:9" ht="15" customHeight="1">
      <c r="A35" s="109" t="s">
        <v>18</v>
      </c>
      <c r="B35" s="109"/>
      <c r="C35" s="109"/>
      <c r="D35" s="109"/>
      <c r="E35" s="109"/>
      <c r="G35">
        <f>SUM(G6:G34)</f>
        <v>6220000</v>
      </c>
    </row>
    <row r="36" spans="1:9" ht="15" customHeight="1"/>
    <row r="37" spans="1:9" ht="15" customHeight="1"/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</sheetData>
  <mergeCells count="11">
    <mergeCell ref="I4:I5"/>
    <mergeCell ref="A35:E35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" bottom="0" header="0" footer="0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2"/>
  <sheetViews>
    <sheetView showGridLines="0" topLeftCell="A4" zoomScale="85" zoomScaleNormal="85" workbookViewId="0">
      <selection activeCell="C4" sqref="C4"/>
    </sheetView>
  </sheetViews>
  <sheetFormatPr defaultColWidth="9.140625" defaultRowHeight="15"/>
  <cols>
    <col min="1" max="1" width="6.5703125" style="5" customWidth="1"/>
    <col min="2" max="2" width="15.5703125" style="1" customWidth="1"/>
    <col min="3" max="3" width="43" style="1" customWidth="1"/>
    <col min="4" max="4" width="44.85546875" style="1" customWidth="1"/>
    <col min="5" max="5" width="46.28515625" style="1" bestFit="1" customWidth="1"/>
    <col min="6" max="6" width="11" style="2" customWidth="1"/>
    <col min="7" max="7" width="11.28515625" style="4" customWidth="1"/>
    <col min="8" max="8" width="25.7109375" style="5" customWidth="1"/>
    <col min="9" max="9" width="12.28515625" style="5" customWidth="1"/>
    <col min="10" max="12" width="9.140625" style="1"/>
    <col min="13" max="13" width="7" style="1" customWidth="1"/>
    <col min="14" max="16384" width="9.140625" style="1"/>
  </cols>
  <sheetData>
    <row r="1" spans="1:9" ht="21" customHeight="1">
      <c r="A1" s="111"/>
      <c r="B1" s="111"/>
      <c r="C1" s="111"/>
      <c r="D1" s="111"/>
      <c r="E1" s="111"/>
      <c r="F1" s="111"/>
      <c r="G1" s="111"/>
      <c r="H1" s="111"/>
    </row>
    <row r="2" spans="1:9" ht="25.5" customHeight="1">
      <c r="A2" s="112"/>
      <c r="B2" s="113"/>
      <c r="C2" s="113"/>
      <c r="D2" s="113"/>
      <c r="E2" s="113"/>
      <c r="F2" s="113"/>
      <c r="G2" s="113"/>
      <c r="H2" s="113"/>
      <c r="I2" s="114"/>
    </row>
    <row r="3" spans="1:9" ht="14.25" customHeight="1">
      <c r="A3" s="115"/>
      <c r="B3" s="116"/>
      <c r="C3" s="116"/>
      <c r="D3" s="116"/>
      <c r="E3" s="116"/>
      <c r="F3" s="116"/>
      <c r="G3" s="116"/>
      <c r="H3" s="116"/>
      <c r="I3" s="117"/>
    </row>
    <row r="4" spans="1:9" s="5" customFormat="1" ht="27" customHeight="1">
      <c r="A4" s="19" t="s">
        <v>0</v>
      </c>
      <c r="B4" s="19" t="s">
        <v>2</v>
      </c>
      <c r="C4" s="19" t="s">
        <v>1</v>
      </c>
      <c r="D4" s="19" t="s">
        <v>4</v>
      </c>
      <c r="E4" s="19" t="s">
        <v>5</v>
      </c>
      <c r="F4" s="20" t="s">
        <v>10</v>
      </c>
      <c r="G4" s="21" t="s">
        <v>18</v>
      </c>
      <c r="H4" s="19" t="s">
        <v>12</v>
      </c>
      <c r="I4" s="19" t="s">
        <v>103</v>
      </c>
    </row>
    <row r="5" spans="1:9" ht="15" customHeight="1">
      <c r="A5" s="11">
        <v>1</v>
      </c>
      <c r="B5" s="7" t="s">
        <v>86</v>
      </c>
      <c r="C5" s="7" t="str">
        <f>IF(B5="","",VLOOKUP(B5,'[3]MASTER LIST VEHICLE'!$C$4:$J$156,8,FALSE))</f>
        <v xml:space="preserve">TOYOTA FORTUNER 2.4G 4X4 AT </v>
      </c>
      <c r="D5" s="7" t="str">
        <f>IF(B5="","",VLOOKUP(B5,'[3]MASTER LIST VEHICLE'!$C$4:$P$156,14,FALSE))</f>
        <v>MARK CLANTON LASITER</v>
      </c>
      <c r="E5" s="7" t="str">
        <f>IF(B5="","",VLOOKUP(B5,'[3]MASTER LIST VEHICLE'!$C$4:$Q$156,15,FALSE))</f>
        <v>MANAGEMENT</v>
      </c>
      <c r="F5" s="8">
        <v>43280</v>
      </c>
      <c r="G5" s="9">
        <v>200000</v>
      </c>
      <c r="H5" s="10" t="str">
        <f>IF(B5="","",VLOOKUP(B5,'[3]MASTER LIST VEHICLE'!$C$4:$AE$156,29,FALSE))</f>
        <v>7000003613/10C0299JA</v>
      </c>
      <c r="I5" s="10" t="s">
        <v>124</v>
      </c>
    </row>
    <row r="6" spans="1:9" s="18" customFormat="1" ht="15" customHeight="1">
      <c r="A6" s="11">
        <v>2</v>
      </c>
      <c r="B6" s="13" t="s">
        <v>33</v>
      </c>
      <c r="C6" s="13" t="str">
        <f>IF(B6="","",VLOOKUP(B6,'[3]MASTER LIST VEHICLE'!$C$4:$J$156,8,FALSE))</f>
        <v>TOYOTA FORTUNER MT</v>
      </c>
      <c r="D6" s="13" t="str">
        <f>IF(B6="","",VLOOKUP(B6,'[3]MASTER LIST VEHICLE'!$C$4:$P$156,14,FALSE))</f>
        <v>POOL OFFICE OPERATION</v>
      </c>
      <c r="E6" s="13" t="str">
        <f>IF(B6="","",VLOOKUP(B6,'[3]MASTER LIST VEHICLE'!$C$4:$Q$156,15,FALSE))</f>
        <v>MANAGEMENT</v>
      </c>
      <c r="F6" s="14">
        <v>43280</v>
      </c>
      <c r="G6" s="15">
        <v>360000</v>
      </c>
      <c r="H6" s="16" t="str">
        <f>IF(B6="","",VLOOKUP(B6,'[3]MASTER LIST VEHICLE'!$C$4:$AE$156,29,FALSE))</f>
        <v>7000003613/10C0299JA</v>
      </c>
      <c r="I6" s="16" t="s">
        <v>132</v>
      </c>
    </row>
    <row r="7" spans="1:9" ht="15" customHeight="1">
      <c r="A7" s="11">
        <v>3</v>
      </c>
      <c r="B7" s="7" t="s">
        <v>85</v>
      </c>
      <c r="C7" s="7" t="str">
        <f>IF(B7="","",VLOOKUP(B7,'[3]MASTER LIST VEHICLE'!$C$4:$J$156,8,FALSE))</f>
        <v>TOYOTA INNOVA 2.0 G MT</v>
      </c>
      <c r="D7" s="7" t="str">
        <f>IF(B7="","",VLOOKUP(B7,'[3]MASTER LIST VEHICLE'!$C$4:$P$156,14,FALSE))</f>
        <v>LINDERD YUSUF DUDY</v>
      </c>
      <c r="E7" s="7" t="str">
        <f>IF(B7="","",VLOOKUP(B7,'[3]MASTER LIST VEHICLE'!$C$4:$Q$156,15,FALSE))</f>
        <v>FINANCE &amp; CONTRACT MANAGEMENT</v>
      </c>
      <c r="F7" s="8">
        <v>43280</v>
      </c>
      <c r="G7" s="9">
        <v>200000</v>
      </c>
      <c r="H7" s="10" t="str">
        <f>IF(B7="","",VLOOKUP(B7,'[3]MASTER LIST VEHICLE'!$C$4:$AE$156,29,FALSE))</f>
        <v>7000003613/10C0299KB</v>
      </c>
      <c r="I7" s="10" t="s">
        <v>124</v>
      </c>
    </row>
    <row r="8" spans="1:9" ht="15" customHeight="1">
      <c r="A8" s="11">
        <v>4</v>
      </c>
      <c r="B8" s="7" t="s">
        <v>82</v>
      </c>
      <c r="C8" s="7" t="str">
        <f>IF(B8="","",VLOOKUP(B8,'[3]MASTER LIST VEHICLE'!$C$4:$J$156,8,FALSE))</f>
        <v>TOYOTA INNOVA 2.0 G MT</v>
      </c>
      <c r="D8" s="7" t="str">
        <f>IF(B8="","",VLOOKUP(B8,'[3]MASTER LIST VEHICLE'!$C$4:$P$156,14,FALSE))</f>
        <v>MICHAEL THOMAS ARMSTRONG</v>
      </c>
      <c r="E8" s="7" t="str">
        <f>IF(B8="","",VLOOKUP(B8,'[3]MASTER LIST VEHICLE'!$C$4:$Q$156,15,FALSE))</f>
        <v>PRODUCT SUPPORT</v>
      </c>
      <c r="F8" s="8">
        <v>43280</v>
      </c>
      <c r="G8" s="9">
        <v>200000</v>
      </c>
      <c r="H8" s="10" t="str">
        <f>IF(B8="","",VLOOKUP(B8,'[3]MASTER LIST VEHICLE'!$C$4:$AE$156,29,FALSE))</f>
        <v>7000003613/10C0260HG</v>
      </c>
      <c r="I8" s="10" t="s">
        <v>124</v>
      </c>
    </row>
    <row r="9" spans="1:9" ht="15" customHeight="1">
      <c r="A9" s="11">
        <v>5</v>
      </c>
      <c r="B9" s="7" t="s">
        <v>91</v>
      </c>
      <c r="C9" s="7" t="str">
        <f>IF(B9="","",VLOOKUP(B9,'[3]MASTER LIST VEHICLE'!$C$4:$J$156,8,FALSE))</f>
        <v>TOYOTA INNOVA 2.0 G MT</v>
      </c>
      <c r="D9" s="7" t="str">
        <f>IF(B9="","",VLOOKUP(B9,'[3]MASTER LIST VEHICLE'!$C$4:$P$156,14,FALSE))</f>
        <v>YUNANTO SIGIT NUGROHO</v>
      </c>
      <c r="E9" s="7" t="str">
        <f>IF(B9="","",VLOOKUP(B9,'[3]MASTER LIST VEHICLE'!$C$4:$Q$156,15,FALSE))</f>
        <v>CRC</v>
      </c>
      <c r="F9" s="8">
        <v>43280</v>
      </c>
      <c r="G9" s="9">
        <v>200000</v>
      </c>
      <c r="H9" s="10" t="str">
        <f>IF(B9="","",VLOOKUP(B9,'[3]MASTER LIST VEHICLE'!$C$4:$AE$156,29,FALSE))</f>
        <v>7000003613/10C5060HG</v>
      </c>
      <c r="I9" s="10" t="s">
        <v>124</v>
      </c>
    </row>
    <row r="10" spans="1:9" ht="15" customHeight="1">
      <c r="A10" s="11">
        <v>6</v>
      </c>
      <c r="B10" s="7" t="s">
        <v>93</v>
      </c>
      <c r="C10" s="7" t="str">
        <f>IF(B10="","",VLOOKUP(B10,'[3]MASTER LIST VEHICLE'!$C$4:$J$156,8,FALSE))</f>
        <v>TOYOTA INNOVA 2.0 G MT</v>
      </c>
      <c r="D10" s="7" t="str">
        <f>IF(B10="","",VLOOKUP(B10,'[3]MASTER LIST VEHICLE'!$C$4:$P$156,14,FALSE))</f>
        <v>SANGAJI PATIALAM MONOARFA</v>
      </c>
      <c r="E10" s="7" t="str">
        <f>IF(B10="","",VLOOKUP(B10,'[3]MASTER LIST VEHICLE'!$C$4:$Q$156,15,FALSE))</f>
        <v>HC &amp; SUPPORT SERVICES</v>
      </c>
      <c r="F10" s="8">
        <v>43280</v>
      </c>
      <c r="G10" s="9">
        <v>200000</v>
      </c>
      <c r="H10" s="10" t="str">
        <f>IF(B10="","",VLOOKUP(B10,'[3]MASTER LIST VEHICLE'!$C$4:$AE$156,29,FALSE))</f>
        <v>7000003613/10C0299JB</v>
      </c>
      <c r="I10" s="10" t="s">
        <v>124</v>
      </c>
    </row>
    <row r="11" spans="1:9" ht="15" customHeight="1">
      <c r="A11" s="11">
        <v>7</v>
      </c>
      <c r="B11" s="7" t="s">
        <v>111</v>
      </c>
      <c r="C11" s="7" t="str">
        <f>IF(B11="","",VLOOKUP(B11,'[3]MASTER LIST VEHICLE'!$C$4:$J$156,8,FALSE))</f>
        <v>FORD EVEREST 4X4 2.5L TDMT-XLT</v>
      </c>
      <c r="D11" s="7" t="str">
        <f>IF(B11="","",VLOOKUP(B11,'[3]MASTER LIST VEHICLE'!$C$4:$P$156,14,FALSE))</f>
        <v>I NENGAH SUMANTRA</v>
      </c>
      <c r="E11" s="7" t="str">
        <f>IF(B11="","",VLOOKUP(B11,'[3]MASTER LIST VEHICLE'!$C$4:$Q$156,15,FALSE))</f>
        <v>MRC</v>
      </c>
      <c r="F11" s="8">
        <v>43280</v>
      </c>
      <c r="G11" s="9">
        <v>200000</v>
      </c>
      <c r="H11" s="10" t="str">
        <f>IF(B11="","",VLOOKUP(B11,'[3]MASTER LIST VEHICLE'!$C$4:$AE$156,29,FALSE))</f>
        <v>7000003613/10C9060HG</v>
      </c>
      <c r="I11" s="10" t="s">
        <v>124</v>
      </c>
    </row>
    <row r="12" spans="1:9" ht="15" customHeight="1">
      <c r="A12" s="11">
        <v>8</v>
      </c>
      <c r="B12" s="7" t="s">
        <v>23</v>
      </c>
      <c r="C12" s="7" t="e">
        <f>IF(B12="","",VLOOKUP(B12,'[3]MASTER LIST VEHICLE'!$C$4:$J$156,8,FALSE))</f>
        <v>#N/A</v>
      </c>
      <c r="D12" s="7" t="e">
        <f>IF(B12="","",VLOOKUP(B12,'[3]MASTER LIST VEHICLE'!$C$4:$P$156,14,FALSE))</f>
        <v>#N/A</v>
      </c>
      <c r="E12" s="7" t="e">
        <f>IF(B12="","",VLOOKUP(B12,'[3]MASTER LIST VEHICLE'!$C$4:$Q$156,15,FALSE))</f>
        <v>#N/A</v>
      </c>
      <c r="F12" s="8">
        <v>43280</v>
      </c>
      <c r="G12" s="9">
        <v>200000</v>
      </c>
      <c r="H12" s="10" t="e">
        <f>IF(B12="","",VLOOKUP(B12,'[3]MASTER LIST VEHICLE'!$C$4:$AE$156,29,FALSE))</f>
        <v>#N/A</v>
      </c>
      <c r="I12" s="10" t="s">
        <v>124</v>
      </c>
    </row>
    <row r="13" spans="1:9" ht="15" customHeight="1">
      <c r="A13" s="11">
        <v>9</v>
      </c>
      <c r="B13" s="7" t="s">
        <v>109</v>
      </c>
      <c r="C13" s="7" t="str">
        <f>IF(B13="","",VLOOKUP(B13,'[3]MASTER LIST VEHICLE'!$C$4:$J$156,8,FALSE))</f>
        <v>FORD EVEREST 4X4 2.5L TDMT-XLT</v>
      </c>
      <c r="D13" s="7" t="str">
        <f>IF(B13="","",VLOOKUP(B13,'[3]MASTER LIST VEHICLE'!$C$4:$P$156,14,FALSE))</f>
        <v>PLAN TO SCRAP</v>
      </c>
      <c r="E13" s="7" t="str">
        <f>IF(B13="","",VLOOKUP(B13,'[3]MASTER LIST VEHICLE'!$C$4:$Q$156,15,FALSE))</f>
        <v>SERVICE STORE 61</v>
      </c>
      <c r="F13" s="8">
        <v>43280</v>
      </c>
      <c r="G13" s="9">
        <v>200000</v>
      </c>
      <c r="H13" s="10" t="str">
        <f>IF(B13="","",VLOOKUP(B13,'[3]MASTER LIST VEHICLE'!$C$4:$AE$156,29,FALSE))</f>
        <v>7000003613/10C6160HG</v>
      </c>
      <c r="I13" s="10" t="s">
        <v>124</v>
      </c>
    </row>
    <row r="14" spans="1:9" ht="15" customHeight="1">
      <c r="A14" s="11">
        <v>10</v>
      </c>
      <c r="B14" s="7" t="s">
        <v>110</v>
      </c>
      <c r="C14" s="7" t="str">
        <f>IF(B14="","",VLOOKUP(B14,'[3]MASTER LIST VEHICLE'!$C$4:$J$156,8,FALSE))</f>
        <v>FORD EVEREST 4X4 2.5L TDMT-XLT</v>
      </c>
      <c r="D14" s="7" t="str">
        <f>IF(B14="","",VLOOKUP(B14,'[3]MASTER LIST VEHICLE'!$C$4:$P$156,14,FALSE))</f>
        <v>INCE JABBAR</v>
      </c>
      <c r="E14" s="7" t="str">
        <f>IF(B14="","",VLOOKUP(B14,'[3]MASTER LIST VEHICLE'!$C$4:$Q$156,15,FALSE))</f>
        <v>MRC</v>
      </c>
      <c r="F14" s="8">
        <v>43280</v>
      </c>
      <c r="G14" s="9">
        <v>200000</v>
      </c>
      <c r="H14" s="10" t="str">
        <f>IF(B14="","",VLOOKUP(B14,'[3]MASTER LIST VEHICLE'!$C$4:$AE$156,29,FALSE))</f>
        <v>7000003613/10C9060HG</v>
      </c>
      <c r="I14" s="10" t="s">
        <v>124</v>
      </c>
    </row>
    <row r="15" spans="1:9" ht="15" customHeight="1">
      <c r="A15" s="11">
        <v>11</v>
      </c>
      <c r="B15" s="7" t="s">
        <v>107</v>
      </c>
      <c r="C15" s="7" t="str">
        <f>IF(B15="","",VLOOKUP(B15,'[3]MASTER LIST VEHICLE'!$C$4:$J$156,8,FALSE))</f>
        <v>BUS IVECO TRUCK</v>
      </c>
      <c r="D15" s="7" t="str">
        <f>IF(B15="","",VLOOKUP(B15,'[3]MASTER LIST VEHICLE'!$C$4:$P$156,14,FALSE))</f>
        <v>POD CREW</v>
      </c>
      <c r="E15" s="7" t="str">
        <f>IF(B15="","",VLOOKUP(B15,'[3]MASTER LIST VEHICLE'!$C$4:$Q$156,15,FALSE))</f>
        <v>PARTS OPERATION &amp; DISTRIBUTION LOBU</v>
      </c>
      <c r="F15" s="8">
        <v>43280</v>
      </c>
      <c r="G15" s="9">
        <v>300000</v>
      </c>
      <c r="H15" s="10" t="str">
        <f>IF(B15="","",VLOOKUP(B15,'[3]MASTER LIST VEHICLE'!$C$4:$AE$156,29,FALSE))</f>
        <v>7000003613/10C5030HY</v>
      </c>
      <c r="I15" s="10" t="s">
        <v>124</v>
      </c>
    </row>
    <row r="16" spans="1:9" ht="15" customHeight="1">
      <c r="A16" s="11">
        <v>12</v>
      </c>
      <c r="B16" s="7" t="s">
        <v>27</v>
      </c>
      <c r="C16" s="7" t="e">
        <f>IF(B16="","",VLOOKUP(B16,'[3]MASTER LIST VEHICLE'!$C$4:$J$156,8,FALSE))</f>
        <v>#N/A</v>
      </c>
      <c r="D16" s="7" t="e">
        <f>IF(B16="","",VLOOKUP(B16,'[3]MASTER LIST VEHICLE'!$C$4:$P$156,14,FALSE))</f>
        <v>#N/A</v>
      </c>
      <c r="E16" s="7" t="e">
        <f>IF(B16="","",VLOOKUP(B16,'[3]MASTER LIST VEHICLE'!$C$4:$Q$156,15,FALSE))</f>
        <v>#N/A</v>
      </c>
      <c r="F16" s="8">
        <v>43280</v>
      </c>
      <c r="G16" s="9">
        <v>200000</v>
      </c>
      <c r="H16" s="10" t="e">
        <f>IF(B16="","",VLOOKUP(B16,'[3]MASTER LIST VEHICLE'!$C$4:$AE$156,29,FALSE))</f>
        <v>#N/A</v>
      </c>
      <c r="I16" s="10" t="s">
        <v>124</v>
      </c>
    </row>
    <row r="17" spans="1:9" ht="15" customHeight="1">
      <c r="A17" s="11">
        <v>13</v>
      </c>
      <c r="B17" s="7" t="s">
        <v>116</v>
      </c>
      <c r="C17" s="7" t="str">
        <f>IF(B17="","",VLOOKUP(B17,'[3]MASTER LIST VEHICLE'!$C$4:$J$156,8,FALSE))</f>
        <v>FORD RANGER DBL CABIN 4X4 XLT 3.0</v>
      </c>
      <c r="D17" s="7" t="str">
        <f>IF(B17="","",VLOOKUP(B17,'[3]MASTER LIST VEHICLE'!$C$4:$P$156,14,FALSE))</f>
        <v>WILHELMUS FONATABA/MAXIMUS HARTOYO</v>
      </c>
      <c r="E17" s="7" t="str">
        <f>IF(B17="","",VLOOKUP(B17,'[3]MASTER LIST VEHICLE'!$C$4:$Q$156,15,FALSE))</f>
        <v>BUSINESS. DEV. &amp; CUSTOMER. SERV.</v>
      </c>
      <c r="F17" s="8">
        <v>43280</v>
      </c>
      <c r="G17" s="9">
        <v>200000</v>
      </c>
      <c r="H17" s="10" t="str">
        <f>IF(B17="","",VLOOKUP(B17,'[3]MASTER LIST VEHICLE'!$C$4:$AE$156,29,FALSE))</f>
        <v>7000003613/10C0299FZ</v>
      </c>
      <c r="I17" s="10" t="s">
        <v>124</v>
      </c>
    </row>
    <row r="18" spans="1:9" ht="15" customHeight="1">
      <c r="A18" s="11">
        <v>14</v>
      </c>
      <c r="B18" s="7" t="s">
        <v>90</v>
      </c>
      <c r="C18" s="7" t="str">
        <f>IF(B18="","",VLOOKUP(B18,'[3]MASTER LIST VEHICLE'!$C$4:$J$156,8,FALSE))</f>
        <v>FORD RANGER 4X4 2.5L</v>
      </c>
      <c r="D18" s="7" t="str">
        <f>IF(B18="","",VLOOKUP(B18,'[3]MASTER LIST VEHICLE'!$C$4:$P$156,14,FALSE))</f>
        <v>DEVI PALIN</v>
      </c>
      <c r="E18" s="7" t="str">
        <f>IF(B18="","",VLOOKUP(B18,'[3]MASTER LIST VEHICLE'!$C$4:$Q$156,15,FALSE))</f>
        <v>PARTS OPERATION &amp; DISTRIBUTION LOBU</v>
      </c>
      <c r="F18" s="8">
        <v>43280</v>
      </c>
      <c r="G18" s="9">
        <v>200000</v>
      </c>
      <c r="H18" s="10" t="str">
        <f>IF(B18="","",VLOOKUP(B18,'[3]MASTER LIST VEHICLE'!$C$4:$AE$156,29,FALSE))</f>
        <v>7000003613/10C5030HY</v>
      </c>
      <c r="I18" s="10" t="s">
        <v>124</v>
      </c>
    </row>
    <row r="19" spans="1:9" ht="15" customHeight="1">
      <c r="A19" s="11">
        <v>15</v>
      </c>
      <c r="B19" s="7" t="s">
        <v>29</v>
      </c>
      <c r="C19" s="7" t="str">
        <f>IF(B19="","",VLOOKUP(B19,'[3]MASTER LIST VEHICLE'!$C$4:$J$156,8,FALSE))</f>
        <v>FORD RANGER DBL CABIN 4X4 XLT 3.0 M/T</v>
      </c>
      <c r="D19" s="7" t="str">
        <f>IF(B19="","",VLOOKUP(B19,'[3]MASTER LIST VEHICLE'!$C$4:$P$156,14,FALSE))</f>
        <v>PLAN TO SCRAP</v>
      </c>
      <c r="E19" s="7" t="str">
        <f>IF(B19="","",VLOOKUP(B19,'[3]MASTER LIST VEHICLE'!$C$4:$Q$156,15,FALSE))</f>
        <v>HC &amp; SUPPORT SERVICES</v>
      </c>
      <c r="F19" s="8">
        <v>43280</v>
      </c>
      <c r="G19" s="9">
        <v>200000</v>
      </c>
      <c r="H19" s="10" t="str">
        <f>IF(B19="","",VLOOKUP(B19,'[3]MASTER LIST VEHICLE'!$C$4:$AE$156,29,FALSE))</f>
        <v>7000003613/10C0299JO</v>
      </c>
      <c r="I19" s="10" t="s">
        <v>124</v>
      </c>
    </row>
    <row r="20" spans="1:9" ht="15" customHeight="1">
      <c r="A20" s="11">
        <v>16</v>
      </c>
      <c r="B20" s="7" t="s">
        <v>95</v>
      </c>
      <c r="C20" s="7" t="str">
        <f>IF(B20="","",VLOOKUP(B20,'[3]MASTER LIST VEHICLE'!$C$4:$J$156,8,FALSE))</f>
        <v>TOYOTA HILUX 2.5G DC 4X4 MT</v>
      </c>
      <c r="D20" s="7" t="str">
        <f>IF(B20="","",VLOOKUP(B20,'[3]MASTER LIST VEHICLE'!$C$4:$P$156,14,FALSE))</f>
        <v>POD CREW</v>
      </c>
      <c r="E20" s="7" t="str">
        <f>IF(B20="","",VLOOKUP(B20,'[3]MASTER LIST VEHICLE'!$C$4:$Q$156,15,FALSE))</f>
        <v>PARTS OPERATION &amp; DISTRIBUTION LOBU</v>
      </c>
      <c r="F20" s="8">
        <v>43280</v>
      </c>
      <c r="G20" s="9">
        <v>200000</v>
      </c>
      <c r="H20" s="10" t="str">
        <f>IF(B20="","",VLOOKUP(B20,'[3]MASTER LIST VEHICLE'!$C$4:$AE$156,29,FALSE))</f>
        <v>7000003613/10C5030HY</v>
      </c>
      <c r="I20" s="10" t="s">
        <v>124</v>
      </c>
    </row>
    <row r="21" spans="1:9" ht="15" customHeight="1">
      <c r="A21" s="11">
        <v>17</v>
      </c>
      <c r="B21" s="7" t="s">
        <v>88</v>
      </c>
      <c r="C21" s="7" t="str">
        <f>IF(B21="","",VLOOKUP(B21,'[3]MASTER LIST VEHICLE'!$C$4:$J$156,8,FALSE))</f>
        <v>TOYOTA HILUX 2.5G DC 4X4 MT</v>
      </c>
      <c r="D21" s="7" t="str">
        <f>IF(B21="","",VLOOKUP(B21,'[3]MASTER LIST VEHICLE'!$C$4:$P$156,14,FALSE))</f>
        <v>FIELD SERVICE CREW</v>
      </c>
      <c r="E21" s="7" t="str">
        <f>IF(B21="","",VLOOKUP(B21,'[3]MASTER LIST VEHICLE'!$C$4:$Q$156,15,FALSE))</f>
        <v>MRC</v>
      </c>
      <c r="F21" s="8">
        <v>43280</v>
      </c>
      <c r="G21" s="9">
        <v>200000</v>
      </c>
      <c r="H21" s="10" t="str">
        <f>IF(B21="","",VLOOKUP(B21,'[3]MASTER LIST VEHICLE'!$C$4:$AE$156,29,FALSE))</f>
        <v>7000003613/10C9060HG</v>
      </c>
      <c r="I21" s="10" t="s">
        <v>124</v>
      </c>
    </row>
    <row r="22" spans="1:9" ht="15" customHeight="1">
      <c r="A22" s="11">
        <v>18</v>
      </c>
      <c r="B22" s="7" t="s">
        <v>89</v>
      </c>
      <c r="C22" s="7" t="str">
        <f>IF(B22="","",VLOOKUP(B22,'[3]MASTER LIST VEHICLE'!$C$4:$J$156,8,FALSE))</f>
        <v>TOYOTA HILUX 2.5G DC 4X4 MT</v>
      </c>
      <c r="D22" s="7" t="str">
        <f>IF(B22="","",VLOOKUP(B22,'[3]MASTER LIST VEHICLE'!$C$4:$P$156,14,FALSE))</f>
        <v>FIELD SERVICE CREW</v>
      </c>
      <c r="E22" s="7" t="str">
        <f>IF(B22="","",VLOOKUP(B22,'[3]MASTER LIST VEHICLE'!$C$4:$Q$156,15,FALSE))</f>
        <v>MRC</v>
      </c>
      <c r="F22" s="8">
        <v>43280</v>
      </c>
      <c r="G22" s="9">
        <v>200000</v>
      </c>
      <c r="H22" s="10" t="str">
        <f>IF(B22="","",VLOOKUP(B22,'[3]MASTER LIST VEHICLE'!$C$4:$AE$156,29,FALSE))</f>
        <v>7000003613/10C9060HG</v>
      </c>
      <c r="I22" s="10" t="s">
        <v>124</v>
      </c>
    </row>
    <row r="23" spans="1:9" ht="15" customHeight="1">
      <c r="A23" s="11">
        <v>19</v>
      </c>
      <c r="B23" s="7" t="s">
        <v>83</v>
      </c>
      <c r="C23" s="7" t="str">
        <f>IF(B23="","",VLOOKUP(B23,'[3]MASTER LIST VEHICLE'!$C$4:$J$156,8,FALSE))</f>
        <v>TOYOTA HILUX 2.5G DC 4X4 MT</v>
      </c>
      <c r="D23" s="7" t="str">
        <f>IF(B23="","",VLOOKUP(B23,'[3]MASTER LIST VEHICLE'!$C$4:$P$156,14,FALSE))</f>
        <v>FIELD SERVICE CREW</v>
      </c>
      <c r="E23" s="7" t="str">
        <f>IF(B23="","",VLOOKUP(B23,'[3]MASTER LIST VEHICLE'!$C$4:$Q$156,15,FALSE))</f>
        <v>MRC</v>
      </c>
      <c r="F23" s="8">
        <v>43280</v>
      </c>
      <c r="G23" s="9">
        <v>200000</v>
      </c>
      <c r="H23" s="10" t="str">
        <f>IF(B23="","",VLOOKUP(B23,'[3]MASTER LIST VEHICLE'!$C$4:$AE$156,29,FALSE))</f>
        <v>7000003613/10C9060HG</v>
      </c>
      <c r="I23" s="10" t="s">
        <v>124</v>
      </c>
    </row>
    <row r="24" spans="1:9" ht="15" customHeight="1">
      <c r="A24" s="11">
        <v>20</v>
      </c>
      <c r="B24" s="7" t="s">
        <v>108</v>
      </c>
      <c r="C24" s="7" t="str">
        <f>IF(B24="","",VLOOKUP(B24,'[3]MASTER LIST VEHICLE'!$C$4:$J$156,8,FALSE))</f>
        <v>FORD RANGER D/C XLT 2.0 ( 4 X 4 ) MT</v>
      </c>
      <c r="D24" s="7" t="str">
        <f>IF(B24="","",VLOOKUP(B24,'[3]MASTER LIST VEHICLE'!$C$4:$P$156,14,FALSE))</f>
        <v>PLAN TO SCRAP</v>
      </c>
      <c r="E24" s="7" t="str">
        <f>IF(B24="","",VLOOKUP(B24,'[3]MASTER LIST VEHICLE'!$C$4:$Q$156,15,FALSE))</f>
        <v>HC &amp; SUPPORT SERVICES</v>
      </c>
      <c r="F24" s="8">
        <v>43280</v>
      </c>
      <c r="G24" s="9">
        <v>200000</v>
      </c>
      <c r="H24" s="10" t="str">
        <f>IF(B24="","",VLOOKUP(B24,'[3]MASTER LIST VEHICLE'!$C$4:$AE$156,29,FALSE))</f>
        <v>7000003613/10C0299JO</v>
      </c>
      <c r="I24" s="10" t="s">
        <v>124</v>
      </c>
    </row>
    <row r="25" spans="1:9" ht="15" customHeight="1">
      <c r="A25" s="11">
        <v>21</v>
      </c>
      <c r="B25" s="7" t="s">
        <v>112</v>
      </c>
      <c r="C25" s="7" t="str">
        <f>IF(B25="","",VLOOKUP(B25,'[3]MASTER LIST VEHICLE'!$C$4:$J$156,8,FALSE))</f>
        <v>FORD RANGER D/C XLT 2.0 ( 4 X 4 ) MT</v>
      </c>
      <c r="D25" s="7" t="str">
        <f>IF(B25="","",VLOOKUP(B25,'[3]MASTER LIST VEHICLE'!$C$4:$P$156,14,FALSE))</f>
        <v>SUDRAJAT / NUR ARIFIN HIDAYAT</v>
      </c>
      <c r="E25" s="7" t="str">
        <f>IF(B25="","",VLOOKUP(B25,'[3]MASTER LIST VEHICLE'!$C$4:$Q$156,15,FALSE))</f>
        <v>MRC</v>
      </c>
      <c r="F25" s="8">
        <v>43280</v>
      </c>
      <c r="G25" s="9">
        <v>200000</v>
      </c>
      <c r="H25" s="10" t="str">
        <f>IF(B25="","",VLOOKUP(B25,'[3]MASTER LIST VEHICLE'!$C$4:$AE$156,29,FALSE))</f>
        <v>7000003613/10C9060HG</v>
      </c>
      <c r="I25" s="10" t="s">
        <v>124</v>
      </c>
    </row>
    <row r="26" spans="1:9" ht="15" customHeight="1">
      <c r="A26" s="11">
        <v>22</v>
      </c>
      <c r="B26" s="7" t="s">
        <v>84</v>
      </c>
      <c r="C26" s="7" t="str">
        <f>IF(B26="","",VLOOKUP(B26,'[3]MASTER LIST VEHICLE'!$C$4:$J$156,8,FALSE))</f>
        <v>FORD RANGER DOBLE CABIN XLT (PICK UP) 2.2</v>
      </c>
      <c r="D26" s="7" t="str">
        <f>IF(B26="","",VLOOKUP(B26,'[3]MASTER LIST VEHICLE'!$C$4:$P$156,14,FALSE))</f>
        <v>FIELD SERVICE CREW</v>
      </c>
      <c r="E26" s="7" t="str">
        <f>IF(B26="","",VLOOKUP(B26,'[3]MASTER LIST VEHICLE'!$C$4:$Q$156,15,FALSE))</f>
        <v>MRC</v>
      </c>
      <c r="F26" s="8">
        <v>43280</v>
      </c>
      <c r="G26" s="9">
        <v>200000</v>
      </c>
      <c r="H26" s="10" t="str">
        <f>IF(B26="","",VLOOKUP(B26,'[3]MASTER LIST VEHICLE'!$C$4:$AE$156,29,FALSE))</f>
        <v>7000003613/10C9060HG</v>
      </c>
      <c r="I26" s="10" t="s">
        <v>124</v>
      </c>
    </row>
    <row r="27" spans="1:9" ht="15" customHeight="1">
      <c r="A27" s="11">
        <v>23</v>
      </c>
      <c r="B27" s="7" t="s">
        <v>87</v>
      </c>
      <c r="C27" s="7" t="str">
        <f>IF(B27="","",VLOOKUP(B27,'[3]MASTER LIST VEHICLE'!$C$4:$J$156,8,FALSE))</f>
        <v>FORD RANGER DOBLE CABIN XLT (PICK UP) 3.2</v>
      </c>
      <c r="D27" s="7" t="str">
        <f>IF(B27="","",VLOOKUP(B27,'[3]MASTER LIST VEHICLE'!$C$4:$P$156,14,FALSE))</f>
        <v>BAMBANG RAUBUN</v>
      </c>
      <c r="E27" s="7" t="str">
        <f>IF(B27="","",VLOOKUP(B27,'[3]MASTER LIST VEHICLE'!$C$4:$Q$156,15,FALSE))</f>
        <v>MRC</v>
      </c>
      <c r="F27" s="8">
        <v>43280</v>
      </c>
      <c r="G27" s="9">
        <v>200000</v>
      </c>
      <c r="H27" s="10" t="str">
        <f>IF(B27="","",VLOOKUP(B27,'[3]MASTER LIST VEHICLE'!$C$4:$AE$156,29,FALSE))</f>
        <v>7000003613/10C9060HG</v>
      </c>
      <c r="I27" s="10" t="s">
        <v>124</v>
      </c>
    </row>
    <row r="28" spans="1:9" s="18" customFormat="1" ht="14.25" customHeight="1">
      <c r="A28" s="17">
        <v>24</v>
      </c>
      <c r="B28" s="13" t="s">
        <v>105</v>
      </c>
      <c r="C28" s="13" t="str">
        <f>IF(B28="","",VLOOKUP(B28,'[3]MASTER LIST VEHICLE'!$C$4:$J$156,8,FALSE))</f>
        <v>FORD RANGER DC 4X4 XLT 3.0</v>
      </c>
      <c r="D28" s="13" t="str">
        <f>IF(B28="","",VLOOKUP(B28,'[3]MASTER LIST VEHICLE'!$C$4:$P$156,14,FALSE))</f>
        <v>BAMBANG RAUBUN</v>
      </c>
      <c r="E28" s="13" t="str">
        <f>IF(B28="","",VLOOKUP(B28,'[3]MASTER LIST VEHICLE'!$C$4:$Q$156,15,FALSE))</f>
        <v>MRC</v>
      </c>
      <c r="F28" s="14">
        <v>43283</v>
      </c>
      <c r="G28" s="15">
        <v>280000</v>
      </c>
      <c r="H28" s="16" t="str">
        <f>IF(B28="","",VLOOKUP(B28,'[3]MASTER LIST VEHICLE'!$C$4:$AE$156,29,FALSE))</f>
        <v>7000003613/10C9060HG</v>
      </c>
      <c r="I28" s="16" t="s">
        <v>123</v>
      </c>
    </row>
    <row r="29" spans="1:9" ht="15" customHeight="1">
      <c r="A29" s="11">
        <v>25</v>
      </c>
      <c r="B29" s="7" t="s">
        <v>127</v>
      </c>
      <c r="C29" s="7" t="s">
        <v>114</v>
      </c>
      <c r="D29" s="7" t="s">
        <v>104</v>
      </c>
      <c r="E29" s="7" t="s">
        <v>104</v>
      </c>
      <c r="F29" s="8">
        <v>43283</v>
      </c>
      <c r="G29" s="9">
        <v>200000</v>
      </c>
      <c r="H29" s="10" t="s">
        <v>113</v>
      </c>
      <c r="I29" s="10" t="s">
        <v>124</v>
      </c>
    </row>
    <row r="30" spans="1:9" ht="15" customHeight="1">
      <c r="A30" s="11">
        <v>26</v>
      </c>
      <c r="B30" s="7" t="s">
        <v>28</v>
      </c>
      <c r="C30" s="7" t="s">
        <v>133</v>
      </c>
      <c r="D30" s="7" t="s">
        <v>134</v>
      </c>
      <c r="E30" s="7" t="s">
        <v>135</v>
      </c>
      <c r="F30" s="8">
        <v>43284</v>
      </c>
      <c r="G30" s="9">
        <v>200000</v>
      </c>
      <c r="H30" s="10" t="s">
        <v>136</v>
      </c>
      <c r="I30" s="10" t="s">
        <v>124</v>
      </c>
    </row>
    <row r="31" spans="1:9" ht="15" customHeight="1">
      <c r="A31" s="11">
        <v>27</v>
      </c>
      <c r="B31" s="13" t="s">
        <v>118</v>
      </c>
      <c r="C31" s="13" t="str">
        <f>IF(B31="","",VLOOKUP(B31,'[3]MASTER LIST VEHICLE'!$C$4:$J$156,8,FALSE))</f>
        <v>FORD RANGER DBL CABIN 4X4 XLT 3.0</v>
      </c>
      <c r="D31" s="13" t="str">
        <f>IF(B31="","",VLOOKUP(B31,'[3]MASTER LIST VEHICLE'!$C$4:$P$156,14,FALSE))</f>
        <v>PLAN TO SCRAP</v>
      </c>
      <c r="E31" s="13" t="str">
        <f>IF(B31="","",VLOOKUP(B31,'[3]MASTER LIST VEHICLE'!$C$4:$Q$156,15,FALSE))</f>
        <v>HC &amp; SUPPORT SERVICES</v>
      </c>
      <c r="F31" s="14">
        <v>43284</v>
      </c>
      <c r="G31" s="15">
        <v>280000</v>
      </c>
      <c r="H31" s="16" t="str">
        <f>IF(B31="","",VLOOKUP(B31,'[3]MASTER LIST VEHICLE'!$C$4:$AE$156,29,FALSE))</f>
        <v>7000003613/10C0299JO</v>
      </c>
      <c r="I31" s="16" t="s">
        <v>137</v>
      </c>
    </row>
    <row r="32" spans="1:9" ht="15" customHeight="1">
      <c r="A32" s="11">
        <v>28</v>
      </c>
      <c r="B32" s="7" t="s">
        <v>94</v>
      </c>
      <c r="C32" s="7" t="str">
        <f>IF(B32="","",VLOOKUP(B32,'[3]MASTER LIST VEHICLE'!$C$4:$J$156,8,FALSE))</f>
        <v>TOYOTA HILUX 2.5G DC 4X4 MT</v>
      </c>
      <c r="D32" s="7" t="str">
        <f>IF(B32="","",VLOOKUP(B32,'[3]MASTER LIST VEHICLE'!$C$4:$P$156,14,FALSE))</f>
        <v>ALFONSUS MANANGKOT</v>
      </c>
      <c r="E32" s="7" t="str">
        <f>IF(B32="","",VLOOKUP(B32,'[3]MASTER LIST VEHICLE'!$C$4:$Q$156,15,FALSE))</f>
        <v>BUSINESS. DEV. &amp; CUSTOMER. SERV.</v>
      </c>
      <c r="F32" s="8">
        <v>43284</v>
      </c>
      <c r="G32" s="9">
        <v>200000</v>
      </c>
      <c r="H32" s="10" t="str">
        <f>IF(B32="","",VLOOKUP(B32,'[3]MASTER LIST VEHICLE'!$C$4:$AE$156,29,FALSE))</f>
        <v>7000003613/10C0299FZ</v>
      </c>
      <c r="I32" s="10" t="s">
        <v>124</v>
      </c>
    </row>
    <row r="33" spans="1:9" ht="15" customHeight="1">
      <c r="A33" s="110" t="s">
        <v>18</v>
      </c>
      <c r="B33" s="110"/>
      <c r="C33" s="110"/>
      <c r="D33" s="110"/>
      <c r="E33" s="110"/>
      <c r="F33" s="3"/>
      <c r="G33" s="12">
        <f>SUM(G5:G32)</f>
        <v>6020000</v>
      </c>
      <c r="H33" s="6"/>
      <c r="I33" s="6"/>
    </row>
    <row r="34" spans="1:9" ht="15" customHeight="1"/>
    <row r="35" spans="1:9" ht="15" customHeight="1"/>
    <row r="36" spans="1:9" ht="15" customHeight="1"/>
    <row r="37" spans="1:9" ht="15" customHeight="1"/>
    <row r="38" spans="1:9" ht="15" customHeight="1"/>
    <row r="39" spans="1:9" ht="15" customHeight="1"/>
    <row r="40" spans="1:9" ht="15" customHeight="1"/>
    <row r="41" spans="1:9" ht="15" customHeight="1"/>
    <row r="42" spans="1:9" ht="15" customHeight="1"/>
  </sheetData>
  <mergeCells count="3">
    <mergeCell ref="A33:E33"/>
    <mergeCell ref="A1:H1"/>
    <mergeCell ref="A2:I3"/>
  </mergeCells>
  <printOptions horizontalCentered="1"/>
  <pageMargins left="0" right="0" top="0" bottom="0" header="0" footer="0"/>
  <pageSetup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3"/>
  <sheetViews>
    <sheetView showGridLines="0" topLeftCell="A10" zoomScale="85" zoomScaleNormal="85" workbookViewId="0">
      <selection activeCell="A34" sqref="A34:E34"/>
    </sheetView>
  </sheetViews>
  <sheetFormatPr defaultColWidth="9.140625" defaultRowHeight="15"/>
  <cols>
    <col min="1" max="1" width="7.28515625" style="5" customWidth="1"/>
    <col min="2" max="2" width="20.5703125" style="22" customWidth="1"/>
    <col min="3" max="3" width="64" style="22" customWidth="1"/>
    <col min="4" max="4" width="61.42578125" style="22" customWidth="1"/>
    <col min="5" max="5" width="62.5703125" style="22" customWidth="1"/>
    <col min="6" max="6" width="21.42578125" style="2" customWidth="1"/>
    <col min="7" max="7" width="20.5703125" style="4" customWidth="1"/>
    <col min="8" max="8" width="35.28515625" style="5" customWidth="1"/>
    <col min="9" max="9" width="16.7109375" style="5" customWidth="1"/>
    <col min="10" max="12" width="9.140625" style="22"/>
    <col min="13" max="13" width="7" style="22" customWidth="1"/>
    <col min="14" max="16384" width="9.140625" style="22"/>
  </cols>
  <sheetData>
    <row r="1" spans="1:9" ht="21" customHeight="1">
      <c r="A1" s="111"/>
      <c r="B1" s="111"/>
      <c r="C1" s="111"/>
      <c r="D1" s="111"/>
      <c r="E1" s="111"/>
      <c r="F1" s="111"/>
      <c r="G1" s="111"/>
      <c r="H1" s="111"/>
    </row>
    <row r="2" spans="1:9" ht="25.5" customHeight="1">
      <c r="A2" s="118"/>
      <c r="B2" s="119"/>
      <c r="C2" s="119"/>
      <c r="D2" s="119"/>
      <c r="E2" s="119"/>
      <c r="F2" s="119"/>
      <c r="G2" s="119"/>
      <c r="H2" s="119"/>
      <c r="I2" s="120"/>
    </row>
    <row r="3" spans="1:9" ht="14.25" customHeight="1">
      <c r="A3" s="121"/>
      <c r="B3" s="122"/>
      <c r="C3" s="122"/>
      <c r="D3" s="122"/>
      <c r="E3" s="122"/>
      <c r="F3" s="122"/>
      <c r="G3" s="122"/>
      <c r="H3" s="122"/>
      <c r="I3" s="123"/>
    </row>
    <row r="4" spans="1:9" s="5" customFormat="1" ht="27" customHeight="1">
      <c r="A4" s="25" t="s">
        <v>0</v>
      </c>
      <c r="B4" s="25" t="s">
        <v>2</v>
      </c>
      <c r="C4" s="25" t="s">
        <v>1</v>
      </c>
      <c r="D4" s="25" t="s">
        <v>4</v>
      </c>
      <c r="E4" s="25" t="s">
        <v>5</v>
      </c>
      <c r="F4" s="26" t="s">
        <v>10</v>
      </c>
      <c r="G4" s="27" t="s">
        <v>18</v>
      </c>
      <c r="H4" s="25" t="s">
        <v>12</v>
      </c>
      <c r="I4" s="25" t="s">
        <v>103</v>
      </c>
    </row>
    <row r="5" spans="1:9" ht="15" customHeight="1">
      <c r="A5" s="28">
        <v>1</v>
      </c>
      <c r="B5" s="29" t="s">
        <v>109</v>
      </c>
      <c r="C5" s="29" t="str">
        <f>IF(B5="","",VLOOKUP(B5,'[3]MASTER LIST VEHICLE'!$C$4:$J$156,8,FALSE))</f>
        <v>FORD EVEREST 4X4 2.5L TDMT-XLT</v>
      </c>
      <c r="D5" s="29" t="str">
        <f>IF(B5="","",VLOOKUP(B5,'[3]MASTER LIST VEHICLE'!$C$4:$P$156,14,FALSE))</f>
        <v>PLAN TO SCRAP</v>
      </c>
      <c r="E5" s="29" t="str">
        <f>IF(B5="","",VLOOKUP(B5,'[3]MASTER LIST VEHICLE'!$C$4:$Q$156,15,FALSE))</f>
        <v>SERVICE STORE 61</v>
      </c>
      <c r="F5" s="30" t="s">
        <v>140</v>
      </c>
      <c r="G5" s="31">
        <v>280000</v>
      </c>
      <c r="H5" s="28" t="str">
        <f>IF(B5="","",VLOOKUP(B5,'[3]MASTER LIST VEHICLE'!$C$4:$AE$156,29,FALSE))</f>
        <v>7000003613/10C6160HG</v>
      </c>
      <c r="I5" s="28" t="s">
        <v>137</v>
      </c>
    </row>
    <row r="6" spans="1:9" s="18" customFormat="1" ht="15" customHeight="1">
      <c r="A6" s="28">
        <v>2</v>
      </c>
      <c r="B6" s="32" t="s">
        <v>89</v>
      </c>
      <c r="C6" s="32" t="str">
        <f>IF(B6="","",VLOOKUP(B6,'[3]MASTER LIST VEHICLE'!$C$4:$J$156,8,FALSE))</f>
        <v>TOYOTA HILUX 2.5G DC 4X4 MT</v>
      </c>
      <c r="D6" s="32" t="str">
        <f>IF(B6="","",VLOOKUP(B6,'[3]MASTER LIST VEHICLE'!$C$4:$P$156,14,FALSE))</f>
        <v>FIELD SERVICE CREW</v>
      </c>
      <c r="E6" s="32" t="str">
        <f>IF(B6="","",VLOOKUP(B6,'[3]MASTER LIST VEHICLE'!$C$4:$Q$156,15,FALSE))</f>
        <v>MRC</v>
      </c>
      <c r="F6" s="33" t="s">
        <v>141</v>
      </c>
      <c r="G6" s="34">
        <v>200000</v>
      </c>
      <c r="H6" s="35" t="str">
        <f>IF(B6="","",VLOOKUP(B6,'[3]MASTER LIST VEHICLE'!$C$4:$AE$156,29,FALSE))</f>
        <v>7000003613/10C9060HG</v>
      </c>
      <c r="I6" s="35" t="s">
        <v>124</v>
      </c>
    </row>
    <row r="7" spans="1:9" ht="15" customHeight="1">
      <c r="A7" s="28">
        <v>3</v>
      </c>
      <c r="B7" s="29" t="s">
        <v>27</v>
      </c>
      <c r="C7" s="29" t="e">
        <f>IF(B7="","",VLOOKUP(B7,'[3]MASTER LIST VEHICLE'!$C$4:$J$156,8,FALSE))</f>
        <v>#N/A</v>
      </c>
      <c r="D7" s="29" t="e">
        <f>IF(B7="","",VLOOKUP(B7,'[3]MASTER LIST VEHICLE'!$C$4:$P$156,14,FALSE))</f>
        <v>#N/A</v>
      </c>
      <c r="E7" s="29" t="e">
        <f>IF(B7="","",VLOOKUP(B7,'[3]MASTER LIST VEHICLE'!$C$4:$Q$156,15,FALSE))</f>
        <v>#N/A</v>
      </c>
      <c r="F7" s="30" t="s">
        <v>142</v>
      </c>
      <c r="G7" s="31">
        <v>200000</v>
      </c>
      <c r="H7" s="28" t="e">
        <f>IF(B7="","",VLOOKUP(B7,'[3]MASTER LIST VEHICLE'!$C$4:$AE$156,29,FALSE))</f>
        <v>#N/A</v>
      </c>
      <c r="I7" s="35" t="s">
        <v>124</v>
      </c>
    </row>
    <row r="8" spans="1:9" ht="15" customHeight="1">
      <c r="A8" s="28">
        <v>4</v>
      </c>
      <c r="B8" s="29" t="s">
        <v>94</v>
      </c>
      <c r="C8" s="29" t="str">
        <f>IF(B8="","",VLOOKUP(B8,'[3]MASTER LIST VEHICLE'!$C$4:$J$156,8,FALSE))</f>
        <v>TOYOTA HILUX 2.5G DC 4X4 MT</v>
      </c>
      <c r="D8" s="29" t="str">
        <f>IF(B8="","",VLOOKUP(B8,'[3]MASTER LIST VEHICLE'!$C$4:$P$156,14,FALSE))</f>
        <v>ALFONSUS MANANGKOT</v>
      </c>
      <c r="E8" s="29" t="str">
        <f>IF(B8="","",VLOOKUP(B8,'[3]MASTER LIST VEHICLE'!$C$4:$Q$156,15,FALSE))</f>
        <v>BUSINESS. DEV. &amp; CUSTOMER. SERV.</v>
      </c>
      <c r="F8" s="30" t="s">
        <v>142</v>
      </c>
      <c r="G8" s="31">
        <v>200000</v>
      </c>
      <c r="H8" s="28" t="str">
        <f>IF(B8="","",VLOOKUP(B8,'[3]MASTER LIST VEHICLE'!$C$4:$AE$156,29,FALSE))</f>
        <v>7000003613/10C0299FZ</v>
      </c>
      <c r="I8" s="35" t="s">
        <v>124</v>
      </c>
    </row>
    <row r="9" spans="1:9" ht="15" customHeight="1">
      <c r="A9" s="28">
        <v>5</v>
      </c>
      <c r="B9" s="29" t="s">
        <v>23</v>
      </c>
      <c r="C9" s="29" t="e">
        <f>IF(B9="","",VLOOKUP(B9,'[3]MASTER LIST VEHICLE'!$C$4:$J$156,8,FALSE))</f>
        <v>#N/A</v>
      </c>
      <c r="D9" s="29" t="e">
        <f>IF(B9="","",VLOOKUP(B9,'[3]MASTER LIST VEHICLE'!$C$4:$P$156,14,FALSE))</f>
        <v>#N/A</v>
      </c>
      <c r="E9" s="29" t="e">
        <f>IF(B9="","",VLOOKUP(B9,'[3]MASTER LIST VEHICLE'!$C$4:$Q$156,15,FALSE))</f>
        <v>#N/A</v>
      </c>
      <c r="F9" s="30" t="s">
        <v>142</v>
      </c>
      <c r="G9" s="31">
        <v>200000</v>
      </c>
      <c r="H9" s="28" t="e">
        <f>IF(B9="","",VLOOKUP(B9,'[3]MASTER LIST VEHICLE'!$C$4:$AE$156,29,FALSE))</f>
        <v>#N/A</v>
      </c>
      <c r="I9" s="35" t="s">
        <v>124</v>
      </c>
    </row>
    <row r="10" spans="1:9" ht="15" customHeight="1">
      <c r="A10" s="28">
        <v>6</v>
      </c>
      <c r="B10" s="29" t="s">
        <v>95</v>
      </c>
      <c r="C10" s="29" t="str">
        <f>IF(B10="","",VLOOKUP(B10,'[3]MASTER LIST VEHICLE'!$C$4:$J$156,8,FALSE))</f>
        <v>TOYOTA HILUX 2.5G DC 4X4 MT</v>
      </c>
      <c r="D10" s="29" t="str">
        <f>IF(B10="","",VLOOKUP(B10,'[3]MASTER LIST VEHICLE'!$C$4:$P$156,14,FALSE))</f>
        <v>POD CREW</v>
      </c>
      <c r="E10" s="29" t="str">
        <f>IF(B10="","",VLOOKUP(B10,'[3]MASTER LIST VEHICLE'!$C$4:$Q$156,15,FALSE))</f>
        <v>PARTS OPERATION &amp; DISTRIBUTION LOBU</v>
      </c>
      <c r="F10" s="30" t="s">
        <v>142</v>
      </c>
      <c r="G10" s="31">
        <v>200000</v>
      </c>
      <c r="H10" s="28" t="str">
        <f>IF(B10="","",VLOOKUP(B10,'[3]MASTER LIST VEHICLE'!$C$4:$AE$156,29,FALSE))</f>
        <v>7000003613/10C5030HY</v>
      </c>
      <c r="I10" s="35" t="s">
        <v>124</v>
      </c>
    </row>
    <row r="11" spans="1:9" ht="15" customHeight="1">
      <c r="A11" s="28">
        <v>7</v>
      </c>
      <c r="B11" s="29" t="s">
        <v>105</v>
      </c>
      <c r="C11" s="29" t="str">
        <f>IF(B11="","",VLOOKUP(B11,'[3]MASTER LIST VEHICLE'!$C$4:$J$156,8,FALSE))</f>
        <v>FORD RANGER DC 4X4 XLT 3.0</v>
      </c>
      <c r="D11" s="29" t="str">
        <f>IF(B11="","",VLOOKUP(B11,'[3]MASTER LIST VEHICLE'!$C$4:$P$156,14,FALSE))</f>
        <v>BAMBANG RAUBUN</v>
      </c>
      <c r="E11" s="29" t="str">
        <f>IF(B11="","",VLOOKUP(B11,'[3]MASTER LIST VEHICLE'!$C$4:$Q$156,15,FALSE))</f>
        <v>MRC</v>
      </c>
      <c r="F11" s="30" t="s">
        <v>143</v>
      </c>
      <c r="G11" s="31">
        <v>200000</v>
      </c>
      <c r="H11" s="28" t="str">
        <f>IF(B11="","",VLOOKUP(B11,'[3]MASTER LIST VEHICLE'!$C$4:$AE$156,29,FALSE))</f>
        <v>7000003613/10C9060HG</v>
      </c>
      <c r="I11" s="35" t="s">
        <v>124</v>
      </c>
    </row>
    <row r="12" spans="1:9" ht="15" customHeight="1">
      <c r="A12" s="28">
        <v>8</v>
      </c>
      <c r="B12" s="29" t="s">
        <v>86</v>
      </c>
      <c r="C12" s="29" t="str">
        <f>IF(B12="","",VLOOKUP(B12,'[3]MASTER LIST VEHICLE'!$C$4:$J$156,8,FALSE))</f>
        <v xml:space="preserve">TOYOTA FORTUNER 2.4G 4X4 AT </v>
      </c>
      <c r="D12" s="29" t="str">
        <f>IF(B12="","",VLOOKUP(B12,'[3]MASTER LIST VEHICLE'!$C$4:$P$156,14,FALSE))</f>
        <v>MARK CLANTON LASITER</v>
      </c>
      <c r="E12" s="29" t="str">
        <f>IF(B12="","",VLOOKUP(B12,'[3]MASTER LIST VEHICLE'!$C$4:$Q$156,15,FALSE))</f>
        <v>MANAGEMENT</v>
      </c>
      <c r="F12" s="30" t="s">
        <v>143</v>
      </c>
      <c r="G12" s="31">
        <v>200000</v>
      </c>
      <c r="H12" s="28" t="str">
        <f>IF(B12="","",VLOOKUP(B12,'[3]MASTER LIST VEHICLE'!$C$4:$AE$156,29,FALSE))</f>
        <v>7000003613/10C0299JA</v>
      </c>
      <c r="I12" s="35" t="s">
        <v>124</v>
      </c>
    </row>
    <row r="13" spans="1:9" ht="15" customHeight="1">
      <c r="A13" s="28">
        <v>9</v>
      </c>
      <c r="B13" s="29" t="s">
        <v>138</v>
      </c>
      <c r="C13" s="29" t="s">
        <v>114</v>
      </c>
      <c r="D13" s="29" t="s">
        <v>104</v>
      </c>
      <c r="E13" s="29" t="s">
        <v>104</v>
      </c>
      <c r="F13" s="30" t="s">
        <v>142</v>
      </c>
      <c r="G13" s="31">
        <v>200000</v>
      </c>
      <c r="H13" s="28" t="s">
        <v>104</v>
      </c>
      <c r="I13" s="35" t="s">
        <v>124</v>
      </c>
    </row>
    <row r="14" spans="1:9" ht="15" customHeight="1">
      <c r="A14" s="28">
        <v>10</v>
      </c>
      <c r="B14" s="29" t="s">
        <v>139</v>
      </c>
      <c r="C14" s="29" t="str">
        <f>IF(B14="","",VLOOKUP(B14,'[3]MASTER LIST VEHICLE'!$C$4:$J$156,8,FALSE))</f>
        <v>ISUZU PANTHER TBR541 (SILVER) 4X2</v>
      </c>
      <c r="D14" s="29" t="str">
        <f>IF(B14="","",VLOOKUP(B14,'[3]MASTER LIST VEHICLE'!$C$4:$P$156,14,FALSE))</f>
        <v>POOL OFFICE OPERATION</v>
      </c>
      <c r="E14" s="29" t="str">
        <f>IF(B14="","",VLOOKUP(B14,'[3]MASTER LIST VEHICLE'!$C$4:$Q$156,15,FALSE))</f>
        <v>HC &amp; SUPPORT SERVICES</v>
      </c>
      <c r="F14" s="30" t="s">
        <v>143</v>
      </c>
      <c r="G14" s="31">
        <v>200000</v>
      </c>
      <c r="H14" s="28" t="str">
        <f>IF(B14="","",VLOOKUP(B14,'[3]MASTER LIST VEHICLE'!$C$4:$AE$156,29,FALSE))</f>
        <v>7000003613/10C0299JO</v>
      </c>
      <c r="I14" s="35" t="s">
        <v>124</v>
      </c>
    </row>
    <row r="15" spans="1:9" ht="15" customHeight="1">
      <c r="A15" s="28">
        <v>11</v>
      </c>
      <c r="B15" s="29" t="s">
        <v>93</v>
      </c>
      <c r="C15" s="29" t="str">
        <f>IF(B15="","",VLOOKUP(B15,'[3]MASTER LIST VEHICLE'!$C$4:$J$156,8,FALSE))</f>
        <v>TOYOTA INNOVA 2.0 G MT</v>
      </c>
      <c r="D15" s="29" t="str">
        <f>IF(B15="","",VLOOKUP(B15,'[3]MASTER LIST VEHICLE'!$C$4:$P$156,14,FALSE))</f>
        <v>SANGAJI PATIALAM MONOARFA</v>
      </c>
      <c r="E15" s="29" t="str">
        <f>IF(B15="","",VLOOKUP(B15,'[3]MASTER LIST VEHICLE'!$C$4:$Q$156,15,FALSE))</f>
        <v>HC &amp; SUPPORT SERVICES</v>
      </c>
      <c r="F15" s="30" t="s">
        <v>144</v>
      </c>
      <c r="G15" s="31">
        <v>200000</v>
      </c>
      <c r="H15" s="28" t="str">
        <f>IF(B15="","",VLOOKUP(B15,'[3]MASTER LIST VEHICLE'!$C$4:$AE$156,29,FALSE))</f>
        <v>7000003613/10C0299JB</v>
      </c>
      <c r="I15" s="35" t="s">
        <v>124</v>
      </c>
    </row>
    <row r="16" spans="1:9" ht="15" customHeight="1">
      <c r="A16" s="28">
        <v>12</v>
      </c>
      <c r="B16" s="29" t="s">
        <v>111</v>
      </c>
      <c r="C16" s="29" t="str">
        <f>IF(B16="","",VLOOKUP(B16,'[3]MASTER LIST VEHICLE'!$C$4:$J$156,8,FALSE))</f>
        <v>FORD EVEREST 4X4 2.5L TDMT-XLT</v>
      </c>
      <c r="D16" s="29" t="str">
        <f>IF(B16="","",VLOOKUP(B16,'[3]MASTER LIST VEHICLE'!$C$4:$P$156,14,FALSE))</f>
        <v>I NENGAH SUMANTRA</v>
      </c>
      <c r="E16" s="29" t="str">
        <f>IF(B16="","",VLOOKUP(B16,'[3]MASTER LIST VEHICLE'!$C$4:$Q$156,15,FALSE))</f>
        <v>MRC</v>
      </c>
      <c r="F16" s="30" t="s">
        <v>144</v>
      </c>
      <c r="G16" s="31">
        <v>200000</v>
      </c>
      <c r="H16" s="28" t="str">
        <f>IF(B16="","",VLOOKUP(B16,'[3]MASTER LIST VEHICLE'!$C$4:$AE$156,29,FALSE))</f>
        <v>7000003613/10C9060HG</v>
      </c>
      <c r="I16" s="35" t="s">
        <v>124</v>
      </c>
    </row>
    <row r="17" spans="1:9" ht="15" customHeight="1">
      <c r="A17" s="28">
        <v>13</v>
      </c>
      <c r="B17" s="29" t="s">
        <v>118</v>
      </c>
      <c r="C17" s="29" t="str">
        <f>IF(B17="","",VLOOKUP(B17,'[3]MASTER LIST VEHICLE'!$C$4:$J$156,8,FALSE))</f>
        <v>FORD RANGER DBL CABIN 4X4 XLT 3.0</v>
      </c>
      <c r="D17" s="29" t="str">
        <f>IF(B17="","",VLOOKUP(B17,'[3]MASTER LIST VEHICLE'!$C$4:$P$156,14,FALSE))</f>
        <v>PLAN TO SCRAP</v>
      </c>
      <c r="E17" s="29" t="str">
        <f>IF(B17="","",VLOOKUP(B17,'[3]MASTER LIST VEHICLE'!$C$4:$Q$156,15,FALSE))</f>
        <v>HC &amp; SUPPORT SERVICES</v>
      </c>
      <c r="F17" s="30" t="s">
        <v>143</v>
      </c>
      <c r="G17" s="31">
        <v>200000</v>
      </c>
      <c r="H17" s="28" t="str">
        <f>IF(B17="","",VLOOKUP(B17,'[3]MASTER LIST VEHICLE'!$C$4:$AE$156,29,FALSE))</f>
        <v>7000003613/10C0299JO</v>
      </c>
      <c r="I17" s="35" t="s">
        <v>124</v>
      </c>
    </row>
    <row r="18" spans="1:9" ht="15" customHeight="1">
      <c r="A18" s="28">
        <v>14</v>
      </c>
      <c r="B18" s="29" t="s">
        <v>87</v>
      </c>
      <c r="C18" s="29" t="str">
        <f>IF(B18="","",VLOOKUP(B18,'[3]MASTER LIST VEHICLE'!$C$4:$J$156,8,FALSE))</f>
        <v>FORD RANGER DOBLE CABIN XLT (PICK UP) 3.2</v>
      </c>
      <c r="D18" s="29" t="str">
        <f>IF(B18="","",VLOOKUP(B18,'[3]MASTER LIST VEHICLE'!$C$4:$P$156,14,FALSE))</f>
        <v>BAMBANG RAUBUN</v>
      </c>
      <c r="E18" s="29" t="str">
        <f>IF(B18="","",VLOOKUP(B18,'[3]MASTER LIST VEHICLE'!$C$4:$Q$156,15,FALSE))</f>
        <v>MRC</v>
      </c>
      <c r="F18" s="30" t="s">
        <v>143</v>
      </c>
      <c r="G18" s="31">
        <v>200000</v>
      </c>
      <c r="H18" s="28" t="str">
        <f>IF(B18="","",VLOOKUP(B18,'[3]MASTER LIST VEHICLE'!$C$4:$AE$156,29,FALSE))</f>
        <v>7000003613/10C9060HG</v>
      </c>
      <c r="I18" s="35" t="s">
        <v>124</v>
      </c>
    </row>
    <row r="19" spans="1:9" ht="15" customHeight="1">
      <c r="A19" s="28">
        <v>15</v>
      </c>
      <c r="B19" s="29" t="s">
        <v>90</v>
      </c>
      <c r="C19" s="29" t="str">
        <f>IF(B19="","",VLOOKUP(B19,'[3]MASTER LIST VEHICLE'!$C$4:$J$156,8,FALSE))</f>
        <v>FORD RANGER 4X4 2.5L</v>
      </c>
      <c r="D19" s="29" t="str">
        <f>IF(B19="","",VLOOKUP(B19,'[3]MASTER LIST VEHICLE'!$C$4:$P$156,14,FALSE))</f>
        <v>DEVI PALIN</v>
      </c>
      <c r="E19" s="29" t="str">
        <f>IF(B19="","",VLOOKUP(B19,'[3]MASTER LIST VEHICLE'!$C$4:$Q$156,15,FALSE))</f>
        <v>PARTS OPERATION &amp; DISTRIBUTION LOBU</v>
      </c>
      <c r="F19" s="30" t="s">
        <v>141</v>
      </c>
      <c r="G19" s="31">
        <v>280000</v>
      </c>
      <c r="H19" s="28" t="str">
        <f>IF(B19="","",VLOOKUP(B19,'[3]MASTER LIST VEHICLE'!$C$4:$AE$156,29,FALSE))</f>
        <v>7000003613/10C5030HY</v>
      </c>
      <c r="I19" s="28" t="s">
        <v>137</v>
      </c>
    </row>
    <row r="20" spans="1:9" ht="15" customHeight="1">
      <c r="A20" s="28">
        <v>16</v>
      </c>
      <c r="B20" s="29" t="s">
        <v>28</v>
      </c>
      <c r="C20" s="29" t="str">
        <f>IF(B20="","",VLOOKUP(B20,'[3]MASTER LIST VEHICLE'!$C$4:$J$156,8,FALSE))</f>
        <v>FORD RANGER DBL CABIN 4X4 XLT 3.0 M/T</v>
      </c>
      <c r="D20" s="29" t="str">
        <f>IF(B20="","",VLOOKUP(B20,'[3]MASTER LIST VEHICLE'!$C$4:$P$156,14,FALSE))</f>
        <v>PLAN TO SCRAP</v>
      </c>
      <c r="E20" s="29" t="str">
        <f>IF(B20="","",VLOOKUP(B20,'[3]MASTER LIST VEHICLE'!$C$4:$Q$156,15,FALSE))</f>
        <v>PARTS OPERATION &amp; DISTRIBUTION LOBU</v>
      </c>
      <c r="F20" s="30" t="s">
        <v>141</v>
      </c>
      <c r="G20" s="31">
        <v>200000</v>
      </c>
      <c r="H20" s="28" t="str">
        <f>IF(B20="","",VLOOKUP(B20,'[3]MASTER LIST VEHICLE'!$C$4:$AE$156,29,FALSE))</f>
        <v>7000003613/10C5030HY</v>
      </c>
      <c r="I20" s="28" t="s">
        <v>124</v>
      </c>
    </row>
    <row r="21" spans="1:9" ht="15" customHeight="1">
      <c r="A21" s="28">
        <v>17</v>
      </c>
      <c r="B21" s="29" t="s">
        <v>83</v>
      </c>
      <c r="C21" s="29" t="str">
        <f>IF(B21="","",VLOOKUP(B21,'[3]MASTER LIST VEHICLE'!$C$4:$J$156,8,FALSE))</f>
        <v>TOYOTA HILUX 2.5G DC 4X4 MT</v>
      </c>
      <c r="D21" s="29" t="str">
        <f>IF(B21="","",VLOOKUP(B21,'[3]MASTER LIST VEHICLE'!$C$4:$P$156,14,FALSE))</f>
        <v>FIELD SERVICE CREW</v>
      </c>
      <c r="E21" s="29" t="str">
        <f>IF(B21="","",VLOOKUP(B21,'[3]MASTER LIST VEHICLE'!$C$4:$Q$156,15,FALSE))</f>
        <v>MRC</v>
      </c>
      <c r="F21" s="30" t="s">
        <v>141</v>
      </c>
      <c r="G21" s="31">
        <v>200000</v>
      </c>
      <c r="H21" s="28" t="str">
        <f>IF(B21="","",VLOOKUP(B21,'[3]MASTER LIST VEHICLE'!$C$4:$AE$156,29,FALSE))</f>
        <v>7000003613/10C9060HG</v>
      </c>
      <c r="I21" s="28" t="s">
        <v>124</v>
      </c>
    </row>
    <row r="22" spans="1:9" ht="15" customHeight="1">
      <c r="A22" s="28">
        <v>18</v>
      </c>
      <c r="B22" s="29" t="s">
        <v>112</v>
      </c>
      <c r="C22" s="29" t="str">
        <f>IF(B22="","",VLOOKUP(B22,'[3]MASTER LIST VEHICLE'!$C$4:$J$156,8,FALSE))</f>
        <v>FORD RANGER D/C XLT 2.0 ( 4 X 4 ) MT</v>
      </c>
      <c r="D22" s="29" t="str">
        <f>IF(B22="","",VLOOKUP(B22,'[3]MASTER LIST VEHICLE'!$C$4:$P$156,14,FALSE))</f>
        <v>SUDRAJAT / NUR ARIFIN HIDAYAT</v>
      </c>
      <c r="E22" s="29" t="str">
        <f>IF(B22="","",VLOOKUP(B22,'[3]MASTER LIST VEHICLE'!$C$4:$Q$156,15,FALSE))</f>
        <v>MRC</v>
      </c>
      <c r="F22" s="30" t="s">
        <v>141</v>
      </c>
      <c r="G22" s="31">
        <v>200000</v>
      </c>
      <c r="H22" s="28" t="str">
        <f>IF(B22="","",VLOOKUP(B22,'[3]MASTER LIST VEHICLE'!$C$4:$AE$156,29,FALSE))</f>
        <v>7000003613/10C9060HG</v>
      </c>
      <c r="I22" s="28" t="s">
        <v>124</v>
      </c>
    </row>
    <row r="23" spans="1:9" ht="15" customHeight="1">
      <c r="A23" s="28">
        <v>19</v>
      </c>
      <c r="B23" s="29" t="s">
        <v>88</v>
      </c>
      <c r="C23" s="29" t="str">
        <f>IF(B23="","",VLOOKUP(B23,'[3]MASTER LIST VEHICLE'!$C$4:$J$156,8,FALSE))</f>
        <v>TOYOTA HILUX 2.5G DC 4X4 MT</v>
      </c>
      <c r="D23" s="29" t="str">
        <f>IF(B23="","",VLOOKUP(B23,'[3]MASTER LIST VEHICLE'!$C$4:$P$156,14,FALSE))</f>
        <v>FIELD SERVICE CREW</v>
      </c>
      <c r="E23" s="29" t="str">
        <f>IF(B23="","",VLOOKUP(B23,'[3]MASTER LIST VEHICLE'!$C$4:$Q$156,15,FALSE))</f>
        <v>MRC</v>
      </c>
      <c r="F23" s="30" t="s">
        <v>143</v>
      </c>
      <c r="G23" s="31">
        <v>280000</v>
      </c>
      <c r="H23" s="28" t="str">
        <f>IF(B23="","",VLOOKUP(B23,'[3]MASTER LIST VEHICLE'!$C$4:$AE$156,29,FALSE))</f>
        <v>7000003613/10C9060HG</v>
      </c>
      <c r="I23" s="28" t="s">
        <v>137</v>
      </c>
    </row>
    <row r="24" spans="1:9" ht="15" customHeight="1">
      <c r="A24" s="28">
        <v>20</v>
      </c>
      <c r="B24" s="29" t="s">
        <v>85</v>
      </c>
      <c r="C24" s="29" t="str">
        <f>IF(B24="","",VLOOKUP(B24,'[3]MASTER LIST VEHICLE'!$C$4:$J$156,8,FALSE))</f>
        <v>TOYOTA INNOVA 2.0 G MT</v>
      </c>
      <c r="D24" s="29" t="str">
        <f>IF(B24="","",VLOOKUP(B24,'[3]MASTER LIST VEHICLE'!$C$4:$P$156,14,FALSE))</f>
        <v>LINDERD YUSUF DUDY</v>
      </c>
      <c r="E24" s="29" t="str">
        <f>IF(B24="","",VLOOKUP(B24,'[3]MASTER LIST VEHICLE'!$C$4:$Q$156,15,FALSE))</f>
        <v>FINANCE &amp; CONTRACT MANAGEMENT</v>
      </c>
      <c r="F24" s="30" t="s">
        <v>144</v>
      </c>
      <c r="G24" s="31">
        <v>200000</v>
      </c>
      <c r="H24" s="28" t="str">
        <f>IF(B24="","",VLOOKUP(B24,'[3]MASTER LIST VEHICLE'!$C$4:$AE$156,29,FALSE))</f>
        <v>7000003613/10C0299KB</v>
      </c>
      <c r="I24" s="28" t="s">
        <v>124</v>
      </c>
    </row>
    <row r="25" spans="1:9" ht="15" customHeight="1">
      <c r="A25" s="28">
        <v>21</v>
      </c>
      <c r="B25" s="29" t="s">
        <v>82</v>
      </c>
      <c r="C25" s="29" t="str">
        <f>IF(B25="","",VLOOKUP(B25,'[3]MASTER LIST VEHICLE'!$C$4:$J$156,8,FALSE))</f>
        <v>TOYOTA INNOVA 2.0 G MT</v>
      </c>
      <c r="D25" s="29" t="str">
        <f>IF(B25="","",VLOOKUP(B25,'[3]MASTER LIST VEHICLE'!$C$4:$P$156,14,FALSE))</f>
        <v>MICHAEL THOMAS ARMSTRONG</v>
      </c>
      <c r="E25" s="29" t="str">
        <f>IF(B25="","",VLOOKUP(B25,'[3]MASTER LIST VEHICLE'!$C$4:$Q$156,15,FALSE))</f>
        <v>PRODUCT SUPPORT</v>
      </c>
      <c r="F25" s="30" t="s">
        <v>144</v>
      </c>
      <c r="G25" s="31">
        <v>200000</v>
      </c>
      <c r="H25" s="28" t="str">
        <f>IF(B25="","",VLOOKUP(B25,'[3]MASTER LIST VEHICLE'!$C$4:$AE$156,29,FALSE))</f>
        <v>7000003613/10C0260HG</v>
      </c>
      <c r="I25" s="28" t="s">
        <v>124</v>
      </c>
    </row>
    <row r="26" spans="1:9" ht="15" customHeight="1">
      <c r="A26" s="28">
        <v>22</v>
      </c>
      <c r="B26" s="29" t="s">
        <v>33</v>
      </c>
      <c r="C26" s="29" t="str">
        <f>IF(B26="","",VLOOKUP(B26,'[3]MASTER LIST VEHICLE'!$C$4:$J$156,8,FALSE))</f>
        <v>TOYOTA FORTUNER MT</v>
      </c>
      <c r="D26" s="29" t="str">
        <f>IF(B26="","",VLOOKUP(B26,'[3]MASTER LIST VEHICLE'!$C$4:$P$156,14,FALSE))</f>
        <v>POOL OFFICE OPERATION</v>
      </c>
      <c r="E26" s="29" t="str">
        <f>IF(B26="","",VLOOKUP(B26,'[3]MASTER LIST VEHICLE'!$C$4:$Q$156,15,FALSE))</f>
        <v>MANAGEMENT</v>
      </c>
      <c r="F26" s="30" t="s">
        <v>144</v>
      </c>
      <c r="G26" s="31">
        <v>200000</v>
      </c>
      <c r="H26" s="28" t="str">
        <f>IF(B26="","",VLOOKUP(B26,'[3]MASTER LIST VEHICLE'!$C$4:$AE$156,29,FALSE))</f>
        <v>7000003613/10C0299JA</v>
      </c>
      <c r="I26" s="28" t="s">
        <v>124</v>
      </c>
    </row>
    <row r="27" spans="1:9" ht="15" customHeight="1">
      <c r="A27" s="28">
        <v>23</v>
      </c>
      <c r="B27" s="29" t="s">
        <v>110</v>
      </c>
      <c r="C27" s="29" t="str">
        <f>IF(B27="","",VLOOKUP(B27,'[3]MASTER LIST VEHICLE'!$C$4:$J$156,8,FALSE))</f>
        <v>FORD EVEREST 4X4 2.5L TDMT-XLT</v>
      </c>
      <c r="D27" s="29" t="str">
        <f>IF(B27="","",VLOOKUP(B27,'[3]MASTER LIST VEHICLE'!$C$4:$P$156,14,FALSE))</f>
        <v>INCE JABBAR</v>
      </c>
      <c r="E27" s="29" t="str">
        <f>IF(B27="","",VLOOKUP(B27,'[3]MASTER LIST VEHICLE'!$C$4:$Q$156,15,FALSE))</f>
        <v>MRC</v>
      </c>
      <c r="F27" s="30" t="s">
        <v>143</v>
      </c>
      <c r="G27" s="31">
        <v>200000</v>
      </c>
      <c r="H27" s="28" t="str">
        <f>IF(B27="","",VLOOKUP(B27,'[3]MASTER LIST VEHICLE'!$C$4:$AE$156,29,FALSE))</f>
        <v>7000003613/10C9060HG</v>
      </c>
      <c r="I27" s="28" t="s">
        <v>124</v>
      </c>
    </row>
    <row r="28" spans="1:9" s="18" customFormat="1" ht="14.25" customHeight="1">
      <c r="A28" s="35">
        <v>24</v>
      </c>
      <c r="B28" s="32" t="s">
        <v>91</v>
      </c>
      <c r="C28" s="32" t="str">
        <f>IF(B28="","",VLOOKUP(B28,'[3]MASTER LIST VEHICLE'!$C$4:$J$156,8,FALSE))</f>
        <v>TOYOTA INNOVA 2.0 G MT</v>
      </c>
      <c r="D28" s="32" t="str">
        <f>IF(B28="","",VLOOKUP(B28,'[3]MASTER LIST VEHICLE'!$C$4:$P$156,14,FALSE))</f>
        <v>YUNANTO SIGIT NUGROHO</v>
      </c>
      <c r="E28" s="32" t="str">
        <f>IF(B28="","",VLOOKUP(B28,'[3]MASTER LIST VEHICLE'!$C$4:$Q$156,15,FALSE))</f>
        <v>CRC</v>
      </c>
      <c r="F28" s="33" t="s">
        <v>144</v>
      </c>
      <c r="G28" s="34">
        <v>200000</v>
      </c>
      <c r="H28" s="35" t="str">
        <f>IF(B28="","",VLOOKUP(B28,'[3]MASTER LIST VEHICLE'!$C$4:$AE$156,29,FALSE))</f>
        <v>7000003613/10C5060HG</v>
      </c>
      <c r="I28" s="28" t="s">
        <v>124</v>
      </c>
    </row>
    <row r="29" spans="1:9" ht="15" customHeight="1">
      <c r="A29" s="28">
        <v>25</v>
      </c>
      <c r="B29" s="29" t="s">
        <v>116</v>
      </c>
      <c r="C29" s="32" t="str">
        <f>IF(B29="","",VLOOKUP(B29,'[3]MASTER LIST VEHICLE'!$C$4:$J$156,8,FALSE))</f>
        <v>FORD RANGER DBL CABIN 4X4 XLT 3.0</v>
      </c>
      <c r="D29" s="32" t="str">
        <f>IF(B29="","",VLOOKUP(B29,'[3]MASTER LIST VEHICLE'!$C$4:$P$156,14,FALSE))</f>
        <v>WILHELMUS FONATABA/MAXIMUS HARTOYO</v>
      </c>
      <c r="E29" s="32" t="str">
        <f>IF(B29="","",VLOOKUP(B29,'[3]MASTER LIST VEHICLE'!$C$4:$Q$156,15,FALSE))</f>
        <v>BUSINESS. DEV. &amp; CUSTOMER. SERV.</v>
      </c>
      <c r="F29" s="33" t="s">
        <v>142</v>
      </c>
      <c r="G29" s="34">
        <v>200000</v>
      </c>
      <c r="H29" s="35" t="str">
        <f>IF(B29="","",VLOOKUP(B29,'[3]MASTER LIST VEHICLE'!$C$4:$AE$156,29,FALSE))</f>
        <v>7000003613/10C0299FZ</v>
      </c>
      <c r="I29" s="28" t="s">
        <v>124</v>
      </c>
    </row>
    <row r="30" spans="1:9" ht="15" customHeight="1">
      <c r="A30" s="28">
        <v>26</v>
      </c>
      <c r="B30" s="29" t="s">
        <v>84</v>
      </c>
      <c r="C30" s="32" t="str">
        <f>IF(B30="","",VLOOKUP(B30,'[3]MASTER LIST VEHICLE'!$C$4:$J$156,8,FALSE))</f>
        <v>FORD RANGER DOBLE CABIN XLT (PICK UP) 2.2</v>
      </c>
      <c r="D30" s="32" t="str">
        <f>IF(B30="","",VLOOKUP(B30,'[3]MASTER LIST VEHICLE'!$C$4:$P$156,14,FALSE))</f>
        <v>FIELD SERVICE CREW</v>
      </c>
      <c r="E30" s="32" t="str">
        <f>IF(B30="","",VLOOKUP(B30,'[3]MASTER LIST VEHICLE'!$C$4:$Q$156,15,FALSE))</f>
        <v>MRC</v>
      </c>
      <c r="F30" s="33" t="s">
        <v>141</v>
      </c>
      <c r="G30" s="34">
        <v>200000</v>
      </c>
      <c r="H30" s="35" t="str">
        <f>IF(B30="","",VLOOKUP(B30,'[3]MASTER LIST VEHICLE'!$C$4:$AE$156,29,FALSE))</f>
        <v>7000003613/10C9060HG</v>
      </c>
      <c r="I30" s="28" t="s">
        <v>124</v>
      </c>
    </row>
    <row r="31" spans="1:9" s="23" customFormat="1" ht="15" customHeight="1">
      <c r="A31" s="28">
        <v>27</v>
      </c>
      <c r="B31" s="29" t="s">
        <v>29</v>
      </c>
      <c r="C31" s="32" t="str">
        <f>IF(B31="","",VLOOKUP(B31,'[3]MASTER LIST VEHICLE'!$C$4:$J$156,8,FALSE))</f>
        <v>FORD RANGER DBL CABIN 4X4 XLT 3.0 M/T</v>
      </c>
      <c r="D31" s="32" t="str">
        <f>IF(B31="","",VLOOKUP(B31,'[3]MASTER LIST VEHICLE'!$C$4:$P$156,14,FALSE))</f>
        <v>PLAN TO SCRAP</v>
      </c>
      <c r="E31" s="32" t="str">
        <f>IF(B31="","",VLOOKUP(B31,'[3]MASTER LIST VEHICLE'!$C$4:$Q$156,15,FALSE))</f>
        <v>HC &amp; SUPPORT SERVICES</v>
      </c>
      <c r="F31" s="33">
        <v>43314</v>
      </c>
      <c r="G31" s="34">
        <v>360000</v>
      </c>
      <c r="H31" s="28" t="str">
        <f>IF(B31="","",VLOOKUP(B31,'[3]MASTER LIST VEHICLE'!$C$4:$AE$156,29,FALSE))</f>
        <v>7000003613/10C0299JO</v>
      </c>
      <c r="I31" s="28" t="s">
        <v>132</v>
      </c>
    </row>
    <row r="32" spans="1:9" ht="15" customHeight="1">
      <c r="A32" s="28">
        <v>28</v>
      </c>
      <c r="B32" s="32" t="s">
        <v>107</v>
      </c>
      <c r="C32" s="32" t="str">
        <f>IF(B32="","",VLOOKUP(B32,'[3]MASTER LIST VEHICLE'!$C$4:$J$156,8,FALSE))</f>
        <v>BUS IVECO TRUCK</v>
      </c>
      <c r="D32" s="32" t="str">
        <f>IF(B32="","",VLOOKUP(B32,'[3]MASTER LIST VEHICLE'!$C$4:$P$156,14,FALSE))</f>
        <v>POD CREW</v>
      </c>
      <c r="E32" s="32" t="str">
        <f>IF(B32="","",VLOOKUP(B32,'[3]MASTER LIST VEHICLE'!$C$4:$Q$156,15,FALSE))</f>
        <v>PARTS OPERATION &amp; DISTRIBUTION LOBU</v>
      </c>
      <c r="F32" s="33">
        <v>43313</v>
      </c>
      <c r="G32" s="34">
        <v>300000</v>
      </c>
      <c r="H32" s="35" t="str">
        <f>IF(B32="","",VLOOKUP(B32,'[3]MASTER LIST VEHICLE'!$C$4:$AE$156,29,FALSE))</f>
        <v>7000003613/10C5030HY</v>
      </c>
      <c r="I32" s="28" t="s">
        <v>124</v>
      </c>
    </row>
    <row r="33" spans="1:9" ht="15" customHeight="1">
      <c r="A33" s="28"/>
      <c r="B33" s="29"/>
      <c r="C33" s="29" t="str">
        <f>IF(B33="","",VLOOKUP(B33,'[3]MASTER LIST VEHICLE'!$C$4:$J$156,8,FALSE))</f>
        <v/>
      </c>
      <c r="D33" s="29" t="str">
        <f>IF(B33="","",VLOOKUP(B33,'[3]MASTER LIST VEHICLE'!$C$4:$P$156,14,FALSE))</f>
        <v/>
      </c>
      <c r="E33" s="29" t="str">
        <f>IF(B33="","",VLOOKUP(B33,'[3]MASTER LIST VEHICLE'!$C$4:$Q$156,15,FALSE))</f>
        <v/>
      </c>
      <c r="F33" s="30"/>
      <c r="G33" s="31"/>
      <c r="H33" s="28" t="str">
        <f>IF(B33="","",VLOOKUP(B33,'[3]MASTER LIST VEHICLE'!$C$4:$AE$156,29,FALSE))</f>
        <v/>
      </c>
      <c r="I33" s="28"/>
    </row>
    <row r="34" spans="1:9" ht="15" customHeight="1">
      <c r="A34" s="124" t="s">
        <v>18</v>
      </c>
      <c r="B34" s="124"/>
      <c r="C34" s="124"/>
      <c r="D34" s="124"/>
      <c r="E34" s="124"/>
      <c r="F34" s="30"/>
      <c r="G34" s="36">
        <f>SUM(G5:G33)</f>
        <v>6100000</v>
      </c>
      <c r="H34" s="28"/>
      <c r="I34" s="28"/>
    </row>
    <row r="35" spans="1:9" ht="15" customHeight="1"/>
    <row r="36" spans="1:9" ht="15" customHeight="1">
      <c r="C36" s="24"/>
    </row>
    <row r="37" spans="1:9" ht="15" customHeight="1"/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</sheetData>
  <mergeCells count="3">
    <mergeCell ref="A1:H1"/>
    <mergeCell ref="A2:I3"/>
    <mergeCell ref="A34:E34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2"/>
  <sheetViews>
    <sheetView showGridLines="0" zoomScale="115" zoomScaleNormal="115" workbookViewId="0">
      <selection activeCell="D11" sqref="D11"/>
    </sheetView>
  </sheetViews>
  <sheetFormatPr defaultColWidth="9.140625" defaultRowHeight="11.25"/>
  <cols>
    <col min="1" max="1" width="4.42578125" style="37" customWidth="1"/>
    <col min="2" max="2" width="12.140625" style="38" customWidth="1"/>
    <col min="3" max="3" width="39.140625" style="38" customWidth="1"/>
    <col min="4" max="4" width="28" style="38" customWidth="1"/>
    <col min="5" max="5" width="35.5703125" style="38" customWidth="1"/>
    <col min="6" max="6" width="11.7109375" style="52" customWidth="1"/>
    <col min="7" max="7" width="10.28515625" style="53" bestFit="1" customWidth="1"/>
    <col min="8" max="8" width="22" style="37" bestFit="1" customWidth="1"/>
    <col min="9" max="9" width="10.5703125" style="37" bestFit="1" customWidth="1"/>
    <col min="10" max="12" width="9.140625" style="38"/>
    <col min="13" max="13" width="7" style="38" customWidth="1"/>
    <col min="14" max="16384" width="9.140625" style="38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39" t="s">
        <v>0</v>
      </c>
      <c r="B4" s="39" t="s">
        <v>2</v>
      </c>
      <c r="C4" s="39" t="s">
        <v>1</v>
      </c>
      <c r="D4" s="39" t="s">
        <v>4</v>
      </c>
      <c r="E4" s="39" t="s">
        <v>5</v>
      </c>
      <c r="F4" s="40" t="s">
        <v>10</v>
      </c>
      <c r="G4" s="41" t="s">
        <v>18</v>
      </c>
      <c r="H4" s="39" t="s">
        <v>12</v>
      </c>
      <c r="I4" s="39" t="s">
        <v>103</v>
      </c>
    </row>
    <row r="5" spans="1:9" ht="15" customHeight="1">
      <c r="A5" s="42">
        <v>1</v>
      </c>
      <c r="B5" s="43" t="s">
        <v>33</v>
      </c>
      <c r="C5" s="43" t="str">
        <f>IF(B5="","",VLOOKUP(B5,'[3]MASTER LIST VEHICLE'!$C$4:$J$156,8,FALSE))</f>
        <v>TOYOTA FORTUNER MT</v>
      </c>
      <c r="D5" s="43" t="str">
        <f>IF(B5="","",VLOOKUP(B5,'[3]MASTER LIST VEHICLE'!$C$4:$P$156,14,FALSE))</f>
        <v>POOL OFFICE OPERATION</v>
      </c>
      <c r="E5" s="43" t="str">
        <f>IF(B5="","",VLOOKUP(B5,'[3]MASTER LIST VEHICLE'!$C$4:$Q$156,15,FALSE))</f>
        <v>MANAGEMENT</v>
      </c>
      <c r="F5" s="44">
        <v>43343</v>
      </c>
      <c r="G5" s="45">
        <v>200000</v>
      </c>
      <c r="H5" s="42" t="str">
        <f>IF(B5="","",VLOOKUP(B5,'[3]MASTER LIST VEHICLE'!$C$4:$AE$156,29,FALSE))</f>
        <v>7000003613/10C0299JA</v>
      </c>
      <c r="I5" s="42" t="s">
        <v>124</v>
      </c>
    </row>
    <row r="6" spans="1:9" ht="15" customHeight="1">
      <c r="A6" s="42">
        <v>2</v>
      </c>
      <c r="B6" s="46" t="s">
        <v>117</v>
      </c>
      <c r="C6" s="46" t="str">
        <f>IF(B6="","",VLOOKUP(B6,'[3]MASTER LIST VEHICLE'!$C$4:$J$156,8,FALSE))</f>
        <v>FORD EVEREST 4X4 XLT 3.0</v>
      </c>
      <c r="D6" s="46" t="str">
        <f>IF(B6="","",VLOOKUP(B6,'[3]MASTER LIST VEHICLE'!$C$4:$P$156,14,FALSE))</f>
        <v>ANDREW LAW</v>
      </c>
      <c r="E6" s="46" t="str">
        <f>IF(B6="","",VLOOKUP(B6,'[3]MASTER LIST VEHICLE'!$C$4:$Q$156,15,FALSE))</f>
        <v>PRODUCT SUPPORT</v>
      </c>
      <c r="F6" s="47">
        <v>43343</v>
      </c>
      <c r="G6" s="48">
        <v>200000</v>
      </c>
      <c r="H6" s="49" t="str">
        <f>IF(B6="","",VLOOKUP(B6,'[3]MASTER LIST VEHICLE'!$C$4:$AE$156,29,FALSE))</f>
        <v>7000003613/10C0260HG</v>
      </c>
      <c r="I6" s="49" t="s">
        <v>124</v>
      </c>
    </row>
    <row r="7" spans="1:9" ht="15" customHeight="1">
      <c r="A7" s="42">
        <v>3</v>
      </c>
      <c r="B7" s="43" t="s">
        <v>109</v>
      </c>
      <c r="C7" s="43" t="str">
        <f>IF(B7="","",VLOOKUP(B7,'[3]MASTER LIST VEHICLE'!$C$4:$J$156,8,FALSE))</f>
        <v>FORD EVEREST 4X4 2.5L TDMT-XLT</v>
      </c>
      <c r="D7" s="43" t="str">
        <f>IF(B7="","",VLOOKUP(B7,'[3]MASTER LIST VEHICLE'!$C$4:$P$156,14,FALSE))</f>
        <v>PLAN TO SCRAP</v>
      </c>
      <c r="E7" s="43" t="str">
        <f>IF(B7="","",VLOOKUP(B7,'[3]MASTER LIST VEHICLE'!$C$4:$Q$156,15,FALSE))</f>
        <v>SERVICE STORE 61</v>
      </c>
      <c r="F7" s="44">
        <v>43339</v>
      </c>
      <c r="G7" s="45">
        <v>200000</v>
      </c>
      <c r="H7" s="42" t="str">
        <f>IF(B7="","",VLOOKUP(B7,'[3]MASTER LIST VEHICLE'!$C$4:$AE$156,29,FALSE))</f>
        <v>7000003613/10C6160HG</v>
      </c>
      <c r="I7" s="49" t="s">
        <v>124</v>
      </c>
    </row>
    <row r="8" spans="1:9" ht="15" customHeight="1">
      <c r="A8" s="42">
        <v>4</v>
      </c>
      <c r="B8" s="43" t="s">
        <v>94</v>
      </c>
      <c r="C8" s="43" t="str">
        <f>IF(B8="","",VLOOKUP(B8,'[3]MASTER LIST VEHICLE'!$C$4:$J$156,8,FALSE))</f>
        <v>TOYOTA HILUX 2.5G DC 4X4 MT</v>
      </c>
      <c r="D8" s="43" t="str">
        <f>IF(B8="","",VLOOKUP(B8,'[3]MASTER LIST VEHICLE'!$C$4:$P$156,14,FALSE))</f>
        <v>ALFONSUS MANANGKOT</v>
      </c>
      <c r="E8" s="43" t="str">
        <f>IF(B8="","",VLOOKUP(B8,'[3]MASTER LIST VEHICLE'!$C$4:$Q$156,15,FALSE))</f>
        <v>BUSINESS. DEV. &amp; CUSTOMER. SERV.</v>
      </c>
      <c r="F8" s="44">
        <v>43339</v>
      </c>
      <c r="G8" s="45">
        <v>200000</v>
      </c>
      <c r="H8" s="42" t="str">
        <f>IF(B8="","",VLOOKUP(B8,'[3]MASTER LIST VEHICLE'!$C$4:$AE$156,29,FALSE))</f>
        <v>7000003613/10C0299FZ</v>
      </c>
      <c r="I8" s="49" t="s">
        <v>124</v>
      </c>
    </row>
    <row r="9" spans="1:9" ht="15" customHeight="1">
      <c r="A9" s="42">
        <v>5</v>
      </c>
      <c r="B9" s="43" t="s">
        <v>105</v>
      </c>
      <c r="C9" s="43" t="str">
        <f>IF(B9="","",VLOOKUP(B9,'[3]MASTER LIST VEHICLE'!$C$4:$J$156,8,FALSE))</f>
        <v>FORD RANGER DC 4X4 XLT 3.0</v>
      </c>
      <c r="D9" s="43" t="str">
        <f>IF(B9="","",VLOOKUP(B9,'[3]MASTER LIST VEHICLE'!$C$4:$P$156,14,FALSE))</f>
        <v>BAMBANG RAUBUN</v>
      </c>
      <c r="E9" s="43" t="str">
        <f>IF(B9="","",VLOOKUP(B9,'[3]MASTER LIST VEHICLE'!$C$4:$Q$156,15,FALSE))</f>
        <v>MRC</v>
      </c>
      <c r="F9" s="44">
        <v>43339</v>
      </c>
      <c r="G9" s="45">
        <v>200000</v>
      </c>
      <c r="H9" s="42" t="str">
        <f>IF(B9="","",VLOOKUP(B9,'[3]MASTER LIST VEHICLE'!$C$4:$AE$156,29,FALSE))</f>
        <v>7000003613/10C9060HG</v>
      </c>
      <c r="I9" s="49" t="s">
        <v>124</v>
      </c>
    </row>
    <row r="10" spans="1:9" ht="15" customHeight="1">
      <c r="A10" s="42">
        <v>6</v>
      </c>
      <c r="B10" s="43" t="s">
        <v>86</v>
      </c>
      <c r="C10" s="43" t="str">
        <f>IF(B10="","",VLOOKUP(B10,'[3]MASTER LIST VEHICLE'!$C$4:$J$156,8,FALSE))</f>
        <v xml:space="preserve">TOYOTA FORTUNER 2.4G 4X4 AT </v>
      </c>
      <c r="D10" s="43" t="str">
        <f>IF(B10="","",VLOOKUP(B10,'[3]MASTER LIST VEHICLE'!$C$4:$P$156,14,FALSE))</f>
        <v>MARK CLANTON LASITER</v>
      </c>
      <c r="E10" s="43" t="str">
        <f>IF(B10="","",VLOOKUP(B10,'[3]MASTER LIST VEHICLE'!$C$4:$Q$156,15,FALSE))</f>
        <v>MANAGEMENT</v>
      </c>
      <c r="F10" s="44">
        <v>43339</v>
      </c>
      <c r="G10" s="45">
        <v>200000</v>
      </c>
      <c r="H10" s="42" t="str">
        <f>IF(B10="","",VLOOKUP(B10,'[3]MASTER LIST VEHICLE'!$C$4:$AE$156,29,FALSE))</f>
        <v>7000003613/10C0299JA</v>
      </c>
      <c r="I10" s="49" t="s">
        <v>124</v>
      </c>
    </row>
    <row r="11" spans="1:9" ht="15" customHeight="1">
      <c r="A11" s="42">
        <v>7</v>
      </c>
      <c r="B11" s="43" t="s">
        <v>84</v>
      </c>
      <c r="C11" s="43" t="str">
        <f>IF(B11="","",VLOOKUP(B11,'[3]MASTER LIST VEHICLE'!$C$4:$J$156,8,FALSE))</f>
        <v>FORD RANGER DOBLE CABIN XLT (PICK UP) 2.2</v>
      </c>
      <c r="D11" s="43" t="str">
        <f>IF(B11="","",VLOOKUP(B11,'[3]MASTER LIST VEHICLE'!$C$4:$P$156,14,FALSE))</f>
        <v>FIELD SERVICE CREW</v>
      </c>
      <c r="E11" s="43" t="str">
        <f>IF(B11="","",VLOOKUP(B11,'[3]MASTER LIST VEHICLE'!$C$4:$Q$156,15,FALSE))</f>
        <v>MRC</v>
      </c>
      <c r="F11" s="44">
        <v>43339</v>
      </c>
      <c r="G11" s="45">
        <v>200000</v>
      </c>
      <c r="H11" s="42" t="str">
        <f>IF(B11="","",VLOOKUP(B11,'[3]MASTER LIST VEHICLE'!$C$4:$AE$156,29,FALSE))</f>
        <v>7000003613/10C9060HG</v>
      </c>
      <c r="I11" s="49" t="s">
        <v>124</v>
      </c>
    </row>
    <row r="12" spans="1:9" ht="15" customHeight="1">
      <c r="A12" s="42">
        <v>8</v>
      </c>
      <c r="B12" s="43" t="s">
        <v>90</v>
      </c>
      <c r="C12" s="43" t="str">
        <f>IF(B12="","",VLOOKUP(B12,'[3]MASTER LIST VEHICLE'!$C$4:$J$156,8,FALSE))</f>
        <v>FORD RANGER 4X4 2.5L</v>
      </c>
      <c r="D12" s="43" t="str">
        <f>IF(B12="","",VLOOKUP(B12,'[3]MASTER LIST VEHICLE'!$C$4:$P$156,14,FALSE))</f>
        <v>DEVI PALIN</v>
      </c>
      <c r="E12" s="43" t="str">
        <f>IF(B12="","",VLOOKUP(B12,'[3]MASTER LIST VEHICLE'!$C$4:$Q$156,15,FALSE))</f>
        <v>PARTS OPERATION &amp; DISTRIBUTION LOBU</v>
      </c>
      <c r="F12" s="44">
        <v>43339</v>
      </c>
      <c r="G12" s="45">
        <v>200000</v>
      </c>
      <c r="H12" s="42" t="str">
        <f>IF(B12="","",VLOOKUP(B12,'[3]MASTER LIST VEHICLE'!$C$4:$AE$156,29,FALSE))</f>
        <v>7000003613/10C5030HY</v>
      </c>
      <c r="I12" s="49" t="s">
        <v>124</v>
      </c>
    </row>
    <row r="13" spans="1:9" ht="15" customHeight="1">
      <c r="A13" s="42">
        <v>9</v>
      </c>
      <c r="B13" s="43" t="s">
        <v>96</v>
      </c>
      <c r="C13" s="43" t="s">
        <v>114</v>
      </c>
      <c r="D13" s="43" t="s">
        <v>104</v>
      </c>
      <c r="E13" s="43" t="s">
        <v>104</v>
      </c>
      <c r="F13" s="44">
        <v>43348</v>
      </c>
      <c r="G13" s="50">
        <v>280000</v>
      </c>
      <c r="H13" s="51" t="s">
        <v>104</v>
      </c>
      <c r="I13" s="51" t="s">
        <v>123</v>
      </c>
    </row>
    <row r="14" spans="1:9" ht="15" customHeight="1">
      <c r="A14" s="42">
        <v>10</v>
      </c>
      <c r="B14" s="43" t="s">
        <v>27</v>
      </c>
      <c r="C14" s="43" t="e">
        <f>IF(B14="","",VLOOKUP(B14,'[3]MASTER LIST VEHICLE'!$C$4:$J$156,8,FALSE))</f>
        <v>#N/A</v>
      </c>
      <c r="D14" s="43" t="e">
        <f>IF(B14="","",VLOOKUP(B14,'[3]MASTER LIST VEHICLE'!$C$4:$P$156,14,FALSE))</f>
        <v>#N/A</v>
      </c>
      <c r="E14" s="43" t="e">
        <f>IF(B14="","",VLOOKUP(B14,'[3]MASTER LIST VEHICLE'!$C$4:$Q$156,15,FALSE))</f>
        <v>#N/A</v>
      </c>
      <c r="F14" s="44">
        <v>43339</v>
      </c>
      <c r="G14" s="45">
        <v>200000</v>
      </c>
      <c r="H14" s="42" t="e">
        <f>IF(B14="","",VLOOKUP(B14,'[3]MASTER LIST VEHICLE'!$C$4:$AE$156,29,FALSE))</f>
        <v>#N/A</v>
      </c>
      <c r="I14" s="49" t="s">
        <v>124</v>
      </c>
    </row>
    <row r="15" spans="1:9" ht="15" customHeight="1">
      <c r="A15" s="42">
        <v>11</v>
      </c>
      <c r="B15" s="43" t="s">
        <v>23</v>
      </c>
      <c r="C15" s="43" t="e">
        <f>IF(B15="","",VLOOKUP(B15,'[3]MASTER LIST VEHICLE'!$C$4:$J$156,8,FALSE))</f>
        <v>#N/A</v>
      </c>
      <c r="D15" s="43" t="e">
        <f>IF(B15="","",VLOOKUP(B15,'[3]MASTER LIST VEHICLE'!$C$4:$P$156,14,FALSE))</f>
        <v>#N/A</v>
      </c>
      <c r="E15" s="43" t="e">
        <f>IF(B15="","",VLOOKUP(B15,'[3]MASTER LIST VEHICLE'!$C$4:$Q$156,15,FALSE))</f>
        <v>#N/A</v>
      </c>
      <c r="F15" s="44">
        <v>43339</v>
      </c>
      <c r="G15" s="45">
        <v>200000</v>
      </c>
      <c r="H15" s="42" t="e">
        <f>IF(B15="","",VLOOKUP(B15,'[3]MASTER LIST VEHICLE'!$C$4:$AE$156,29,FALSE))</f>
        <v>#N/A</v>
      </c>
      <c r="I15" s="49" t="s">
        <v>124</v>
      </c>
    </row>
    <row r="16" spans="1:9" ht="15" customHeight="1">
      <c r="A16" s="42">
        <v>12</v>
      </c>
      <c r="B16" s="43" t="s">
        <v>111</v>
      </c>
      <c r="C16" s="43" t="str">
        <f>IF(B16="","",VLOOKUP(B16,'[3]MASTER LIST VEHICLE'!$C$4:$J$156,8,FALSE))</f>
        <v>FORD EVEREST 4X4 2.5L TDMT-XLT</v>
      </c>
      <c r="D16" s="43" t="str">
        <f>IF(B16="","",VLOOKUP(B16,'[3]MASTER LIST VEHICLE'!$C$4:$P$156,14,FALSE))</f>
        <v>I NENGAH SUMANTRA</v>
      </c>
      <c r="E16" s="43" t="str">
        <f>IF(B16="","",VLOOKUP(B16,'[3]MASTER LIST VEHICLE'!$C$4:$Q$156,15,FALSE))</f>
        <v>MRC</v>
      </c>
      <c r="F16" s="44">
        <v>43339</v>
      </c>
      <c r="G16" s="45">
        <v>200000</v>
      </c>
      <c r="H16" s="42" t="str">
        <f>IF(B16="","",VLOOKUP(B16,'[3]MASTER LIST VEHICLE'!$C$4:$AE$156,29,FALSE))</f>
        <v>7000003613/10C9060HG</v>
      </c>
      <c r="I16" s="49" t="s">
        <v>124</v>
      </c>
    </row>
    <row r="17" spans="1:9" ht="15" customHeight="1">
      <c r="A17" s="42">
        <v>13</v>
      </c>
      <c r="B17" s="43" t="s">
        <v>95</v>
      </c>
      <c r="C17" s="43" t="str">
        <f>IF(B17="","",VLOOKUP(B17,'[3]MASTER LIST VEHICLE'!$C$4:$J$156,8,FALSE))</f>
        <v>TOYOTA HILUX 2.5G DC 4X4 MT</v>
      </c>
      <c r="D17" s="43" t="str">
        <f>IF(B17="","",VLOOKUP(B17,'[3]MASTER LIST VEHICLE'!$C$4:$P$156,14,FALSE))</f>
        <v>POD CREW</v>
      </c>
      <c r="E17" s="43" t="str">
        <f>IF(B17="","",VLOOKUP(B17,'[3]MASTER LIST VEHICLE'!$C$4:$Q$156,15,FALSE))</f>
        <v>PARTS OPERATION &amp; DISTRIBUTION LOBU</v>
      </c>
      <c r="F17" s="44">
        <v>43340</v>
      </c>
      <c r="G17" s="45">
        <v>200000</v>
      </c>
      <c r="H17" s="42" t="str">
        <f>IF(B17="","",VLOOKUP(B17,'[3]MASTER LIST VEHICLE'!$C$4:$AE$156,29,FALSE))</f>
        <v>7000003613/10C5030HY</v>
      </c>
      <c r="I17" s="49" t="s">
        <v>124</v>
      </c>
    </row>
    <row r="18" spans="1:9" ht="15" customHeight="1">
      <c r="A18" s="42">
        <v>14</v>
      </c>
      <c r="B18" s="43" t="s">
        <v>89</v>
      </c>
      <c r="C18" s="43" t="str">
        <f>IF(B18="","",VLOOKUP(B18,'[3]MASTER LIST VEHICLE'!$C$4:$J$156,8,FALSE))</f>
        <v>TOYOTA HILUX 2.5G DC 4X4 MT</v>
      </c>
      <c r="D18" s="43" t="str">
        <f>IF(B18="","",VLOOKUP(B18,'[3]MASTER LIST VEHICLE'!$C$4:$P$156,14,FALSE))</f>
        <v>FIELD SERVICE CREW</v>
      </c>
      <c r="E18" s="43" t="str">
        <f>IF(B18="","",VLOOKUP(B18,'[3]MASTER LIST VEHICLE'!$C$4:$Q$156,15,FALSE))</f>
        <v>MRC</v>
      </c>
      <c r="F18" s="44">
        <v>43340</v>
      </c>
      <c r="G18" s="45">
        <v>200000</v>
      </c>
      <c r="H18" s="42" t="str">
        <f>IF(B18="","",VLOOKUP(B18,'[3]MASTER LIST VEHICLE'!$C$4:$AE$156,29,FALSE))</f>
        <v>7000003613/10C9060HG</v>
      </c>
      <c r="I18" s="49" t="s">
        <v>124</v>
      </c>
    </row>
    <row r="19" spans="1:9" ht="15" customHeight="1">
      <c r="A19" s="42">
        <v>15</v>
      </c>
      <c r="B19" s="43" t="s">
        <v>28</v>
      </c>
      <c r="C19" s="43" t="str">
        <f>IF(B19="","",VLOOKUP(B19,'[3]MASTER LIST VEHICLE'!$C$4:$J$156,8,FALSE))</f>
        <v>FORD RANGER DBL CABIN 4X4 XLT 3.0 M/T</v>
      </c>
      <c r="D19" s="43" t="str">
        <f>IF(B19="","",VLOOKUP(B19,'[3]MASTER LIST VEHICLE'!$C$4:$P$156,14,FALSE))</f>
        <v>PLAN TO SCRAP</v>
      </c>
      <c r="E19" s="43" t="str">
        <f>IF(B19="","",VLOOKUP(B19,'[3]MASTER LIST VEHICLE'!$C$4:$Q$156,15,FALSE))</f>
        <v>PARTS OPERATION &amp; DISTRIBUTION LOBU</v>
      </c>
      <c r="F19" s="44">
        <v>43339</v>
      </c>
      <c r="G19" s="45">
        <v>200000</v>
      </c>
      <c r="H19" s="42" t="str">
        <f>IF(B19="","",VLOOKUP(B19,'[3]MASTER LIST VEHICLE'!$C$4:$AE$156,29,FALSE))</f>
        <v>7000003613/10C5030HY</v>
      </c>
      <c r="I19" s="42" t="s">
        <v>124</v>
      </c>
    </row>
    <row r="20" spans="1:9" ht="15" customHeight="1">
      <c r="A20" s="42">
        <v>16</v>
      </c>
      <c r="B20" s="43" t="s">
        <v>91</v>
      </c>
      <c r="C20" s="43" t="str">
        <f>IF(B20="","",VLOOKUP(B20,'[3]MASTER LIST VEHICLE'!$C$4:$J$156,8,FALSE))</f>
        <v>TOYOTA INNOVA 2.0 G MT</v>
      </c>
      <c r="D20" s="43" t="str">
        <f>IF(B20="","",VLOOKUP(B20,'[3]MASTER LIST VEHICLE'!$C$4:$P$156,14,FALSE))</f>
        <v>YUNANTO SIGIT NUGROHO</v>
      </c>
      <c r="E20" s="43" t="str">
        <f>IF(B20="","",VLOOKUP(B20,'[3]MASTER LIST VEHICLE'!$C$4:$Q$156,15,FALSE))</f>
        <v>CRC</v>
      </c>
      <c r="F20" s="44">
        <v>43340</v>
      </c>
      <c r="G20" s="45">
        <v>200000</v>
      </c>
      <c r="H20" s="42" t="str">
        <f>IF(B20="","",VLOOKUP(B20,'[3]MASTER LIST VEHICLE'!$C$4:$AE$156,29,FALSE))</f>
        <v>7000003613/10C5060HG</v>
      </c>
      <c r="I20" s="42" t="s">
        <v>124</v>
      </c>
    </row>
    <row r="21" spans="1:9" ht="15" customHeight="1">
      <c r="A21" s="42">
        <v>17</v>
      </c>
      <c r="B21" s="43" t="s">
        <v>32</v>
      </c>
      <c r="C21" s="43" t="str">
        <f>IF(B21="","",VLOOKUP(B21,'[3]MASTER LIST VEHICLE'!$C$4:$J$156,8,FALSE))</f>
        <v>TOYOTA FORTUNER MT</v>
      </c>
      <c r="D21" s="43" t="str">
        <f>IF(B21="","",VLOOKUP(B21,'[3]MASTER LIST VEHICLE'!$C$4:$P$156,14,FALSE))</f>
        <v>PLAN TO SCRAP</v>
      </c>
      <c r="E21" s="43" t="str">
        <f>IF(B21="","",VLOOKUP(B21,'[3]MASTER LIST VEHICLE'!$C$4:$Q$156,15,FALSE))</f>
        <v>HC &amp; SUPPORT SERVICES</v>
      </c>
      <c r="F21" s="44">
        <v>43339</v>
      </c>
      <c r="G21" s="45">
        <v>200000</v>
      </c>
      <c r="H21" s="42" t="str">
        <f>IF(B21="","",VLOOKUP(B21,'[3]MASTER LIST VEHICLE'!$C$4:$AE$156,29,FALSE))</f>
        <v>7000003613/10C0299JO</v>
      </c>
      <c r="I21" s="42" t="s">
        <v>124</v>
      </c>
    </row>
    <row r="22" spans="1:9" ht="15" customHeight="1">
      <c r="A22" s="42">
        <v>18</v>
      </c>
      <c r="B22" s="43" t="s">
        <v>87</v>
      </c>
      <c r="C22" s="43" t="str">
        <f>IF(B22="","",VLOOKUP(B22,'[3]MASTER LIST VEHICLE'!$C$4:$J$156,8,FALSE))</f>
        <v>FORD RANGER DOBLE CABIN XLT (PICK UP) 3.2</v>
      </c>
      <c r="D22" s="43" t="str">
        <f>IF(B22="","",VLOOKUP(B22,'[3]MASTER LIST VEHICLE'!$C$4:$P$156,14,FALSE))</f>
        <v>BAMBANG RAUBUN</v>
      </c>
      <c r="E22" s="43" t="str">
        <f>IF(B22="","",VLOOKUP(B22,'[3]MASTER LIST VEHICLE'!$C$4:$Q$156,15,FALSE))</f>
        <v>MRC</v>
      </c>
      <c r="F22" s="44">
        <v>43339</v>
      </c>
      <c r="G22" s="45">
        <v>200000</v>
      </c>
      <c r="H22" s="42" t="str">
        <f>IF(B22="","",VLOOKUP(B22,'[3]MASTER LIST VEHICLE'!$C$4:$AE$156,29,FALSE))</f>
        <v>7000003613/10C9060HG</v>
      </c>
      <c r="I22" s="42" t="s">
        <v>124</v>
      </c>
    </row>
    <row r="23" spans="1:9" ht="15" customHeight="1">
      <c r="A23" s="42">
        <v>19</v>
      </c>
      <c r="B23" s="43" t="s">
        <v>82</v>
      </c>
      <c r="C23" s="43" t="str">
        <f>IF(B23="","",VLOOKUP(B23,'[3]MASTER LIST VEHICLE'!$C$4:$J$156,8,FALSE))</f>
        <v>TOYOTA INNOVA 2.0 G MT</v>
      </c>
      <c r="D23" s="43" t="str">
        <f>IF(B23="","",VLOOKUP(B23,'[3]MASTER LIST VEHICLE'!$C$4:$P$156,14,FALSE))</f>
        <v>MICHAEL THOMAS ARMSTRONG</v>
      </c>
      <c r="E23" s="43" t="str">
        <f>IF(B23="","",VLOOKUP(B23,'[3]MASTER LIST VEHICLE'!$C$4:$Q$156,15,FALSE))</f>
        <v>PRODUCT SUPPORT</v>
      </c>
      <c r="F23" s="44">
        <v>43339</v>
      </c>
      <c r="G23" s="45">
        <v>200000</v>
      </c>
      <c r="H23" s="42" t="str">
        <f>IF(B23="","",VLOOKUP(B23,'[3]MASTER LIST VEHICLE'!$C$4:$AE$156,29,FALSE))</f>
        <v>7000003613/10C0260HG</v>
      </c>
      <c r="I23" s="42" t="s">
        <v>124</v>
      </c>
    </row>
    <row r="24" spans="1:9" ht="15" customHeight="1">
      <c r="A24" s="42">
        <v>20</v>
      </c>
      <c r="B24" s="43" t="s">
        <v>83</v>
      </c>
      <c r="C24" s="43" t="str">
        <f>IF(B24="","",VLOOKUP(B24,'[3]MASTER LIST VEHICLE'!$C$4:$J$156,8,FALSE))</f>
        <v>TOYOTA HILUX 2.5G DC 4X4 MT</v>
      </c>
      <c r="D24" s="43" t="str">
        <f>IF(B24="","",VLOOKUP(B24,'[3]MASTER LIST VEHICLE'!$C$4:$P$156,14,FALSE))</f>
        <v>FIELD SERVICE CREW</v>
      </c>
      <c r="E24" s="43" t="str">
        <f>IF(B24="","",VLOOKUP(B24,'[3]MASTER LIST VEHICLE'!$C$4:$Q$156,15,FALSE))</f>
        <v>MRC</v>
      </c>
      <c r="F24" s="44">
        <v>43340</v>
      </c>
      <c r="G24" s="45">
        <v>200000</v>
      </c>
      <c r="H24" s="42" t="str">
        <f>IF(B24="","",VLOOKUP(B24,'[3]MASTER LIST VEHICLE'!$C$4:$AE$156,29,FALSE))</f>
        <v>7000003613/10C9060HG</v>
      </c>
      <c r="I24" s="42" t="s">
        <v>124</v>
      </c>
    </row>
    <row r="25" spans="1:9" ht="15" customHeight="1">
      <c r="A25" s="42">
        <v>21</v>
      </c>
      <c r="B25" s="43" t="s">
        <v>85</v>
      </c>
      <c r="C25" s="43" t="str">
        <f>IF(B25="","",VLOOKUP(B25,'[3]MASTER LIST VEHICLE'!$C$4:$J$156,8,FALSE))</f>
        <v>TOYOTA INNOVA 2.0 G MT</v>
      </c>
      <c r="D25" s="43" t="str">
        <f>IF(B25="","",VLOOKUP(B25,'[3]MASTER LIST VEHICLE'!$C$4:$P$156,14,FALSE))</f>
        <v>LINDERD YUSUF DUDY</v>
      </c>
      <c r="E25" s="43" t="str">
        <f>IF(B25="","",VLOOKUP(B25,'[3]MASTER LIST VEHICLE'!$C$4:$Q$156,15,FALSE))</f>
        <v>FINANCE &amp; CONTRACT MANAGEMENT</v>
      </c>
      <c r="F25" s="44">
        <v>43347</v>
      </c>
      <c r="G25" s="45">
        <v>200000</v>
      </c>
      <c r="H25" s="42" t="str">
        <f>IF(B25="","",VLOOKUP(B25,'[3]MASTER LIST VEHICLE'!$C$4:$AE$156,29,FALSE))</f>
        <v>7000003613/10C0299KB</v>
      </c>
      <c r="I25" s="42" t="s">
        <v>124</v>
      </c>
    </row>
    <row r="26" spans="1:9" ht="15" customHeight="1">
      <c r="A26" s="42">
        <v>22</v>
      </c>
      <c r="B26" s="43" t="s">
        <v>145</v>
      </c>
      <c r="C26" s="43" t="str">
        <f>IF(B26="","",VLOOKUP(B26,'[3]MASTER LIST VEHICLE'!$C$4:$J$156,8,FALSE))</f>
        <v>TOYOTA HILUX 2.4G DC 4X4 MT</v>
      </c>
      <c r="D26" s="43" t="str">
        <f>IF(B26="","",VLOOKUP(B26,'[3]MASTER LIST VEHICLE'!$C$4:$P$156,14,FALSE))</f>
        <v>FIELD SERVICE CREW</v>
      </c>
      <c r="E26" s="43" t="str">
        <f>IF(B26="","",VLOOKUP(B26,'[3]MASTER LIST VEHICLE'!$C$4:$Q$156,15,FALSE))</f>
        <v>MRC</v>
      </c>
      <c r="F26" s="44">
        <v>43347</v>
      </c>
      <c r="G26" s="45">
        <v>200000</v>
      </c>
      <c r="H26" s="42" t="s">
        <v>131</v>
      </c>
      <c r="I26" s="42" t="s">
        <v>124</v>
      </c>
    </row>
    <row r="27" spans="1:9" ht="15" customHeight="1">
      <c r="A27" s="42">
        <v>23</v>
      </c>
      <c r="B27" s="43" t="s">
        <v>116</v>
      </c>
      <c r="C27" s="43" t="str">
        <f>IF(B27="","",VLOOKUP(B27,'[3]MASTER LIST VEHICLE'!$C$4:$J$156,8,FALSE))</f>
        <v>FORD RANGER DBL CABIN 4X4 XLT 3.0</v>
      </c>
      <c r="D27" s="43" t="str">
        <f>IF(B27="","",VLOOKUP(B27,'[3]MASTER LIST VEHICLE'!$C$4:$P$156,14,FALSE))</f>
        <v>WILHELMUS FONATABA/MAXIMUS HARTOYO</v>
      </c>
      <c r="E27" s="43" t="str">
        <f>IF(B27="","",VLOOKUP(B27,'[3]MASTER LIST VEHICLE'!$C$4:$Q$156,15,FALSE))</f>
        <v>BUSINESS. DEV. &amp; CUSTOMER. SERV.</v>
      </c>
      <c r="F27" s="44">
        <v>43349</v>
      </c>
      <c r="G27" s="50">
        <v>280000</v>
      </c>
      <c r="H27" s="42" t="str">
        <f>IF(B27="","",VLOOKUP(B27,'[3]MASTER LIST VEHICLE'!$C$4:$AE$156,29,FALSE))</f>
        <v>7000003613/10C0299FZ</v>
      </c>
      <c r="I27" s="51" t="s">
        <v>137</v>
      </c>
    </row>
    <row r="28" spans="1:9" ht="14.25" customHeight="1">
      <c r="A28" s="49">
        <v>24</v>
      </c>
      <c r="B28" s="46" t="s">
        <v>93</v>
      </c>
      <c r="C28" s="46" t="str">
        <f>IF(B28="","",VLOOKUP(B28,'[3]MASTER LIST VEHICLE'!$C$4:$J$156,8,FALSE))</f>
        <v>TOYOTA INNOVA 2.0 G MT</v>
      </c>
      <c r="D28" s="46" t="str">
        <f>IF(B28="","",VLOOKUP(B28,'[3]MASTER LIST VEHICLE'!$C$4:$P$156,14,FALSE))</f>
        <v>SANGAJI PATIALAM MONOARFA</v>
      </c>
      <c r="E28" s="46" t="str">
        <f>IF(B28="","",VLOOKUP(B28,'[3]MASTER LIST VEHICLE'!$C$4:$Q$156,15,FALSE))</f>
        <v>HC &amp; SUPPORT SERVICES</v>
      </c>
      <c r="F28" s="47">
        <v>43349</v>
      </c>
      <c r="G28" s="50">
        <v>280000</v>
      </c>
      <c r="H28" s="49" t="str">
        <f>IF(B28="","",VLOOKUP(B28,'[3]MASTER LIST VEHICLE'!$C$4:$AE$156,29,FALSE))</f>
        <v>7000003613/10C0299JB</v>
      </c>
      <c r="I28" s="51" t="s">
        <v>123</v>
      </c>
    </row>
    <row r="29" spans="1:9" ht="15" customHeight="1">
      <c r="A29" s="42">
        <v>25</v>
      </c>
      <c r="B29" s="43" t="s">
        <v>146</v>
      </c>
      <c r="C29" s="46" t="str">
        <f>IF(B29="","",VLOOKUP(B29,'[3]MASTER LIST VEHICLE'!$C$4:$J$156,8,FALSE))</f>
        <v>TOYOTA HILUX 2.4G DC 4X4 MT</v>
      </c>
      <c r="D29" s="46" t="str">
        <f>IF(B29="","",VLOOKUP(B29,'[3]MASTER LIST VEHICLE'!$C$4:$P$156,14,FALSE))</f>
        <v>NORRY BEAN TANGKILISAN</v>
      </c>
      <c r="E29" s="46" t="str">
        <f>IF(B29="","",VLOOKUP(B29,'[3]MASTER LIST VEHICLE'!$C$4:$Q$156,15,FALSE))</f>
        <v>BUSINESS. DEV. &amp; CUSTOMER. SERV.</v>
      </c>
      <c r="F29" s="47">
        <v>43349</v>
      </c>
      <c r="G29" s="50">
        <v>80000</v>
      </c>
      <c r="H29" s="49" t="s">
        <v>131</v>
      </c>
      <c r="I29" s="51" t="s">
        <v>123</v>
      </c>
    </row>
    <row r="30" spans="1:9" ht="15" customHeight="1">
      <c r="A30" s="42">
        <v>26</v>
      </c>
      <c r="B30" s="43" t="s">
        <v>108</v>
      </c>
      <c r="C30" s="46" t="str">
        <f>IF(B30="","",VLOOKUP(B30,'[3]MASTER LIST VEHICLE'!$C$4:$J$156,8,FALSE))</f>
        <v>FORD RANGER D/C XLT 2.0 ( 4 X 4 ) MT</v>
      </c>
      <c r="D30" s="46" t="str">
        <f>IF(B30="","",VLOOKUP(B30,'[3]MASTER LIST VEHICLE'!$C$4:$P$156,14,FALSE))</f>
        <v>PLAN TO SCRAP</v>
      </c>
      <c r="E30" s="46" t="str">
        <f>IF(B30="","",VLOOKUP(B30,'[3]MASTER LIST VEHICLE'!$C$4:$Q$156,15,FALSE))</f>
        <v>HC &amp; SUPPORT SERVICES</v>
      </c>
      <c r="F30" s="47">
        <v>43350</v>
      </c>
      <c r="G30" s="48">
        <v>200000</v>
      </c>
      <c r="H30" s="49" t="str">
        <f>IF(B30="","",VLOOKUP(B30,'[3]MASTER LIST VEHICLE'!$C$4:$AE$156,29,FALSE))</f>
        <v>7000003613/10C0299JO</v>
      </c>
      <c r="I30" s="42" t="s">
        <v>124</v>
      </c>
    </row>
    <row r="31" spans="1:9" ht="15" customHeight="1">
      <c r="A31" s="42">
        <v>27</v>
      </c>
      <c r="B31" s="43" t="s">
        <v>112</v>
      </c>
      <c r="C31" s="46" t="str">
        <f>IF(B31="","",VLOOKUP(B31,'[3]MASTER LIST VEHICLE'!$C$4:$J$156,8,FALSE))</f>
        <v>FORD RANGER D/C XLT 2.0 ( 4 X 4 ) MT</v>
      </c>
      <c r="D31" s="46" t="str">
        <f>IF(B31="","",VLOOKUP(B31,'[3]MASTER LIST VEHICLE'!$C$4:$P$156,14,FALSE))</f>
        <v>SUDRAJAT / NUR ARIFIN HIDAYAT</v>
      </c>
      <c r="E31" s="46" t="str">
        <f>IF(B31="","",VLOOKUP(B31,'[3]MASTER LIST VEHICLE'!$C$4:$Q$156,15,FALSE))</f>
        <v>MRC</v>
      </c>
      <c r="F31" s="47">
        <v>43350</v>
      </c>
      <c r="G31" s="50">
        <v>220000</v>
      </c>
      <c r="H31" s="42" t="str">
        <f>IF(B31="","",VLOOKUP(B31,'[3]MASTER LIST VEHICLE'!$C$4:$AE$156,29,FALSE))</f>
        <v>7000003613/10C9060HG</v>
      </c>
      <c r="I31" s="51" t="s">
        <v>123</v>
      </c>
    </row>
    <row r="32" spans="1:9" ht="15" customHeight="1">
      <c r="A32" s="42">
        <v>28</v>
      </c>
      <c r="B32" s="46" t="s">
        <v>107</v>
      </c>
      <c r="C32" s="46" t="str">
        <f>IF(B32="","",VLOOKUP(B32,'[3]MASTER LIST VEHICLE'!$C$4:$J$156,8,FALSE))</f>
        <v>BUS IVECO TRUCK</v>
      </c>
      <c r="D32" s="46" t="str">
        <f>IF(B32="","",VLOOKUP(B32,'[3]MASTER LIST VEHICLE'!$C$4:$P$156,14,FALSE))</f>
        <v>POD CREW</v>
      </c>
      <c r="E32" s="46" t="str">
        <f>IF(B32="","",VLOOKUP(B32,'[3]MASTER LIST VEHICLE'!$C$4:$Q$156,15,FALSE))</f>
        <v>PARTS OPERATION &amp; DISTRIBUTION LOBU</v>
      </c>
      <c r="F32" s="47">
        <v>43350</v>
      </c>
      <c r="G32" s="50">
        <v>330000</v>
      </c>
      <c r="H32" s="49" t="str">
        <f>IF(B32="","",VLOOKUP(B32,'[3]MASTER LIST VEHICLE'!$C$4:$AE$156,29,FALSE))</f>
        <v>7000003613/10C5030HY</v>
      </c>
      <c r="I32" s="51" t="s">
        <v>123</v>
      </c>
    </row>
    <row r="33" spans="1:9" ht="15" customHeight="1">
      <c r="A33" s="132" t="s">
        <v>18</v>
      </c>
      <c r="B33" s="132"/>
      <c r="C33" s="132"/>
      <c r="D33" s="132"/>
      <c r="E33" s="132"/>
      <c r="F33" s="44"/>
      <c r="G33" s="50">
        <f>SUM(G5:G32)</f>
        <v>5870000</v>
      </c>
      <c r="H33" s="42"/>
      <c r="I33" s="42"/>
    </row>
    <row r="34" spans="1:9" ht="15" customHeight="1"/>
    <row r="35" spans="1:9" ht="15" customHeight="1"/>
    <row r="36" spans="1:9" ht="15" customHeight="1"/>
    <row r="37" spans="1:9" ht="15" customHeight="1"/>
    <row r="38" spans="1:9" ht="15" customHeight="1"/>
    <row r="39" spans="1:9" ht="15" customHeight="1"/>
    <row r="40" spans="1:9" ht="15" customHeight="1"/>
    <row r="41" spans="1:9" ht="15" customHeight="1"/>
    <row r="42" spans="1:9" ht="15" customHeight="1"/>
  </sheetData>
  <mergeCells count="3">
    <mergeCell ref="A1:H1"/>
    <mergeCell ref="A2:I3"/>
    <mergeCell ref="A33:E3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1"/>
  <sheetViews>
    <sheetView showGridLines="0" topLeftCell="B13" zoomScale="115" zoomScaleNormal="115" workbookViewId="0">
      <selection activeCell="D39" sqref="D39"/>
    </sheetView>
  </sheetViews>
  <sheetFormatPr defaultColWidth="9.140625" defaultRowHeight="11.25"/>
  <cols>
    <col min="1" max="1" width="4.42578125" style="37" customWidth="1"/>
    <col min="2" max="2" width="12.140625" style="38" customWidth="1"/>
    <col min="3" max="3" width="28.140625" style="38" customWidth="1"/>
    <col min="4" max="4" width="28" style="38" customWidth="1"/>
    <col min="5" max="5" width="35.5703125" style="38" customWidth="1"/>
    <col min="6" max="6" width="11.7109375" style="52" customWidth="1"/>
    <col min="7" max="7" width="10.28515625" style="53" bestFit="1" customWidth="1"/>
    <col min="8" max="8" width="22" style="37" bestFit="1" customWidth="1"/>
    <col min="9" max="9" width="10.5703125" style="37" bestFit="1" customWidth="1"/>
    <col min="10" max="12" width="9.140625" style="38"/>
    <col min="13" max="13" width="7" style="38" customWidth="1"/>
    <col min="14" max="16384" width="9.140625" style="38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39" t="s">
        <v>0</v>
      </c>
      <c r="B4" s="39" t="s">
        <v>2</v>
      </c>
      <c r="C4" s="39" t="s">
        <v>1</v>
      </c>
      <c r="D4" s="39" t="s">
        <v>4</v>
      </c>
      <c r="E4" s="39" t="s">
        <v>5</v>
      </c>
      <c r="F4" s="40" t="s">
        <v>10</v>
      </c>
      <c r="G4" s="41" t="s">
        <v>18</v>
      </c>
      <c r="H4" s="39" t="s">
        <v>12</v>
      </c>
      <c r="I4" s="39" t="s">
        <v>103</v>
      </c>
    </row>
    <row r="5" spans="1:9" s="54" customFormat="1" ht="15" customHeight="1">
      <c r="A5" s="49">
        <v>1</v>
      </c>
      <c r="B5" s="55" t="s">
        <v>86</v>
      </c>
      <c r="C5" s="55" t="str">
        <f>IF(B5="","",VLOOKUP(B5,'[3]MASTER LIST VEHICLE'!$C$4:$J$156,8,FALSE))</f>
        <v xml:space="preserve">TOYOTA FORTUNER 2.4G 4X4 AT </v>
      </c>
      <c r="D5" s="55" t="str">
        <f>IF(B5="","",VLOOKUP(B5,'[3]MASTER LIST VEHICLE'!$C$4:$P$156,14,FALSE))</f>
        <v>MARK CLANTON LASITER</v>
      </c>
      <c r="E5" s="55" t="str">
        <f>IF(B5="","",VLOOKUP(B5,'[3]MASTER LIST VEHICLE'!$C$4:$Q$156,15,FALSE))</f>
        <v>MANAGEMENT</v>
      </c>
      <c r="F5" s="56">
        <v>43375</v>
      </c>
      <c r="G5" s="63">
        <v>360000</v>
      </c>
      <c r="H5" s="64" t="str">
        <f>IF(B5="","",VLOOKUP(B5,'[3]MASTER LIST VEHICLE'!$C$4:$AE$156,29,FALSE))</f>
        <v>7000003613/10C0299JA</v>
      </c>
      <c r="I5" s="64" t="s">
        <v>132</v>
      </c>
    </row>
    <row r="6" spans="1:9" ht="15" customHeight="1">
      <c r="A6" s="42">
        <v>2</v>
      </c>
      <c r="B6" s="55" t="s">
        <v>33</v>
      </c>
      <c r="C6" s="55" t="str">
        <f>IF(B6="","",VLOOKUP(B6,'[3]MASTER LIST VEHICLE'!$C$4:$J$156,8,FALSE))</f>
        <v>TOYOTA FORTUNER MT</v>
      </c>
      <c r="D6" s="55" t="str">
        <f>IF(B6="","",VLOOKUP(B6,'[3]MASTER LIST VEHICLE'!$C$4:$P$156,14,FALSE))</f>
        <v>POOL OFFICE OPERATION</v>
      </c>
      <c r="E6" s="55" t="str">
        <f>IF(B6="","",VLOOKUP(B6,'[3]MASTER LIST VEHICLE'!$C$4:$Q$156,15,FALSE))</f>
        <v>MANAGEMENT</v>
      </c>
      <c r="F6" s="56">
        <v>43374</v>
      </c>
      <c r="G6" s="63">
        <v>360000</v>
      </c>
      <c r="H6" s="64" t="str">
        <f>IF(B6="","",VLOOKUP(B6,'[3]MASTER LIST VEHICLE'!$C$4:$AE$156,29,FALSE))</f>
        <v>7000003613/10C0299JA</v>
      </c>
      <c r="I6" s="64" t="s">
        <v>132</v>
      </c>
    </row>
    <row r="7" spans="1:9" ht="15" customHeight="1">
      <c r="A7" s="42">
        <v>3</v>
      </c>
      <c r="B7" s="59" t="s">
        <v>85</v>
      </c>
      <c r="C7" s="59" t="str">
        <f>IF(B7="","",VLOOKUP(B7,'[3]MASTER LIST VEHICLE'!$C$4:$J$156,8,FALSE))</f>
        <v>TOYOTA INNOVA 2.0 G MT</v>
      </c>
      <c r="D7" s="59" t="str">
        <f>IF(B7="","",VLOOKUP(B7,'[3]MASTER LIST VEHICLE'!$C$4:$P$156,14,FALSE))</f>
        <v>LINDERD YUSUF DUDY</v>
      </c>
      <c r="E7" s="59" t="str">
        <f>IF(B7="","",VLOOKUP(B7,'[3]MASTER LIST VEHICLE'!$C$4:$Q$156,15,FALSE))</f>
        <v>FINANCE &amp; CONTRACT MANAGEMENT</v>
      </c>
      <c r="F7" s="60">
        <v>43375</v>
      </c>
      <c r="G7" s="61">
        <v>200000</v>
      </c>
      <c r="H7" s="62" t="str">
        <f>IF(B7="","",VLOOKUP(B7,'[3]MASTER LIST VEHICLE'!$C$4:$AE$156,29,FALSE))</f>
        <v>7000003613/10C0299KB</v>
      </c>
      <c r="I7" s="58" t="s">
        <v>124</v>
      </c>
    </row>
    <row r="8" spans="1:9" ht="15" customHeight="1">
      <c r="A8" s="42">
        <v>4</v>
      </c>
      <c r="B8" s="59" t="s">
        <v>82</v>
      </c>
      <c r="C8" s="59" t="str">
        <f>IF(B8="","",VLOOKUP(B8,'[3]MASTER LIST VEHICLE'!$C$4:$J$156,8,FALSE))</f>
        <v>TOYOTA INNOVA 2.0 G MT</v>
      </c>
      <c r="D8" s="59" t="str">
        <f>IF(B8="","",VLOOKUP(B8,'[3]MASTER LIST VEHICLE'!$C$4:$P$156,14,FALSE))</f>
        <v>MICHAEL THOMAS ARMSTRONG</v>
      </c>
      <c r="E8" s="59" t="str">
        <f>IF(B8="","",VLOOKUP(B8,'[3]MASTER LIST VEHICLE'!$C$4:$Q$156,15,FALSE))</f>
        <v>PRODUCT SUPPORT</v>
      </c>
      <c r="F8" s="60">
        <v>43375</v>
      </c>
      <c r="G8" s="61">
        <v>200000</v>
      </c>
      <c r="H8" s="62" t="str">
        <f>IF(B8="","",VLOOKUP(B8,'[3]MASTER LIST VEHICLE'!$C$4:$AE$156,29,FALSE))</f>
        <v>7000003613/10C0260HG</v>
      </c>
      <c r="I8" s="58" t="s">
        <v>124</v>
      </c>
    </row>
    <row r="9" spans="1:9" ht="15" customHeight="1">
      <c r="A9" s="42">
        <v>5</v>
      </c>
      <c r="B9" s="59" t="s">
        <v>91</v>
      </c>
      <c r="C9" s="59" t="str">
        <f>IF(B9="","",VLOOKUP(B9,'[3]MASTER LIST VEHICLE'!$C$4:$J$156,8,FALSE))</f>
        <v>TOYOTA INNOVA 2.0 G MT</v>
      </c>
      <c r="D9" s="59" t="str">
        <f>IF(B9="","",VLOOKUP(B9,'[3]MASTER LIST VEHICLE'!$C$4:$P$156,14,FALSE))</f>
        <v>YUNANTO SIGIT NUGROHO</v>
      </c>
      <c r="E9" s="59" t="str">
        <f>IF(B9="","",VLOOKUP(B9,'[3]MASTER LIST VEHICLE'!$C$4:$Q$156,15,FALSE))</f>
        <v>CRC</v>
      </c>
      <c r="F9" s="60">
        <v>43375</v>
      </c>
      <c r="G9" s="61">
        <v>200000</v>
      </c>
      <c r="H9" s="62" t="str">
        <f>IF(B9="","",VLOOKUP(B9,'[3]MASTER LIST VEHICLE'!$C$4:$AE$156,29,FALSE))</f>
        <v>7000003613/10C5060HG</v>
      </c>
      <c r="I9" s="58" t="s">
        <v>124</v>
      </c>
    </row>
    <row r="10" spans="1:9" ht="15" customHeight="1">
      <c r="A10" s="42">
        <v>6</v>
      </c>
      <c r="B10" s="59" t="s">
        <v>93</v>
      </c>
      <c r="C10" s="59" t="str">
        <f>IF(B10="","",VLOOKUP(B10,'[3]MASTER LIST VEHICLE'!$C$4:$J$156,8,FALSE))</f>
        <v>TOYOTA INNOVA 2.0 G MT</v>
      </c>
      <c r="D10" s="59" t="str">
        <f>IF(B10="","",VLOOKUP(B10,'[3]MASTER LIST VEHICLE'!$C$4:$P$156,14,FALSE))</f>
        <v>SANGAJI PATIALAM MONOARFA</v>
      </c>
      <c r="E10" s="59" t="str">
        <f>IF(B10="","",VLOOKUP(B10,'[3]MASTER LIST VEHICLE'!$C$4:$Q$156,15,FALSE))</f>
        <v>HC &amp; SUPPORT SERVICES</v>
      </c>
      <c r="F10" s="60">
        <v>43375</v>
      </c>
      <c r="G10" s="63">
        <v>280000</v>
      </c>
      <c r="H10" s="64" t="str">
        <f>IF(B10="","",VLOOKUP(B10,'[3]MASTER LIST VEHICLE'!$C$4:$AE$156,29,FALSE))</f>
        <v>7000003613/10C0299JB</v>
      </c>
      <c r="I10" s="64" t="s">
        <v>137</v>
      </c>
    </row>
    <row r="11" spans="1:9" ht="15" customHeight="1">
      <c r="A11" s="42">
        <v>7</v>
      </c>
      <c r="B11" s="59" t="s">
        <v>32</v>
      </c>
      <c r="C11" s="59" t="str">
        <f>IF(B11="","",VLOOKUP(B11,'[3]MASTER LIST VEHICLE'!$C$4:$J$156,8,FALSE))</f>
        <v>TOYOTA FORTUNER MT</v>
      </c>
      <c r="D11" s="59" t="str">
        <f>IF(B11="","",VLOOKUP(B11,'[3]MASTER LIST VEHICLE'!$C$4:$P$156,14,FALSE))</f>
        <v>PLAN TO SCRAP</v>
      </c>
      <c r="E11" s="59" t="str">
        <f>IF(B11="","",VLOOKUP(B11,'[3]MASTER LIST VEHICLE'!$C$4:$Q$156,15,FALSE))</f>
        <v>HC &amp; SUPPORT SERVICES</v>
      </c>
      <c r="F11" s="60">
        <v>43375</v>
      </c>
      <c r="G11" s="63">
        <v>280000</v>
      </c>
      <c r="H11" s="64" t="str">
        <f>IF(B11="","",VLOOKUP(B11,'[3]MASTER LIST VEHICLE'!$C$4:$AE$156,29,FALSE))</f>
        <v>7000003613/10C0299JO</v>
      </c>
      <c r="I11" s="64" t="s">
        <v>137</v>
      </c>
    </row>
    <row r="12" spans="1:9" ht="15" customHeight="1">
      <c r="A12" s="42">
        <v>8</v>
      </c>
      <c r="B12" s="59" t="s">
        <v>23</v>
      </c>
      <c r="C12" s="59" t="e">
        <f>IF(B12="","",VLOOKUP(B12,'[3]MASTER LIST VEHICLE'!$C$4:$J$156,8,FALSE))</f>
        <v>#N/A</v>
      </c>
      <c r="D12" s="59" t="e">
        <f>IF(B12="","",VLOOKUP(B12,'[3]MASTER LIST VEHICLE'!$C$4:$P$156,14,FALSE))</f>
        <v>#N/A</v>
      </c>
      <c r="E12" s="59" t="e">
        <f>IF(B12="","",VLOOKUP(B12,'[3]MASTER LIST VEHICLE'!$C$4:$Q$156,15,FALSE))</f>
        <v>#N/A</v>
      </c>
      <c r="F12" s="60">
        <v>43375</v>
      </c>
      <c r="G12" s="61">
        <v>200000</v>
      </c>
      <c r="H12" s="62" t="e">
        <f>IF(B12="","",VLOOKUP(B12,'[3]MASTER LIST VEHICLE'!$C$4:$AE$156,29,FALSE))</f>
        <v>#N/A</v>
      </c>
      <c r="I12" s="58" t="s">
        <v>124</v>
      </c>
    </row>
    <row r="13" spans="1:9" ht="15" customHeight="1">
      <c r="A13" s="42">
        <v>9</v>
      </c>
      <c r="B13" s="59" t="s">
        <v>110</v>
      </c>
      <c r="C13" s="59" t="str">
        <f>IF(B13="","",VLOOKUP(B13,'[3]MASTER LIST VEHICLE'!$C$4:$J$156,8,FALSE))</f>
        <v>FORD EVEREST 4X4 2.5L TDMT-XLT</v>
      </c>
      <c r="D13" s="59" t="str">
        <f>IF(B13="","",VLOOKUP(B13,'[3]MASTER LIST VEHICLE'!$C$4:$P$156,14,FALSE))</f>
        <v>INCE JABBAR</v>
      </c>
      <c r="E13" s="59" t="str">
        <f>IF(B13="","",VLOOKUP(B13,'[3]MASTER LIST VEHICLE'!$C$4:$Q$156,15,FALSE))</f>
        <v>MRC</v>
      </c>
      <c r="F13" s="60">
        <v>43375</v>
      </c>
      <c r="G13" s="61">
        <v>200000</v>
      </c>
      <c r="H13" s="62" t="str">
        <f>IF(B13="","",VLOOKUP(B13,'[3]MASTER LIST VEHICLE'!$C$4:$AE$156,29,FALSE))</f>
        <v>7000003613/10C9060HG</v>
      </c>
      <c r="I13" s="58" t="s">
        <v>124</v>
      </c>
    </row>
    <row r="14" spans="1:9" ht="15" customHeight="1">
      <c r="A14" s="42">
        <v>10</v>
      </c>
      <c r="B14" s="59" t="s">
        <v>117</v>
      </c>
      <c r="C14" s="59" t="str">
        <f>IF(B14="","",VLOOKUP(B14,'[3]MASTER LIST VEHICLE'!$C$4:$J$156,8,FALSE))</f>
        <v>FORD EVEREST 4X4 XLT 3.0</v>
      </c>
      <c r="D14" s="59" t="str">
        <f>IF(B14="","",VLOOKUP(B14,'[3]MASTER LIST VEHICLE'!$C$4:$P$156,14,FALSE))</f>
        <v>ANDREW LAW</v>
      </c>
      <c r="E14" s="59" t="str">
        <f>IF(B14="","",VLOOKUP(B14,'[3]MASTER LIST VEHICLE'!$C$4:$Q$156,15,FALSE))</f>
        <v>PRODUCT SUPPORT</v>
      </c>
      <c r="F14" s="60">
        <v>43375</v>
      </c>
      <c r="G14" s="61">
        <v>200000</v>
      </c>
      <c r="H14" s="62" t="str">
        <f>IF(B14="","",VLOOKUP(B14,'[3]MASTER LIST VEHICLE'!$C$4:$AE$156,29,FALSE))</f>
        <v>7000003613/10C0260HG</v>
      </c>
      <c r="I14" s="58" t="s">
        <v>124</v>
      </c>
    </row>
    <row r="15" spans="1:9" ht="15" customHeight="1">
      <c r="A15" s="42">
        <v>11</v>
      </c>
      <c r="B15" s="59" t="s">
        <v>109</v>
      </c>
      <c r="C15" s="59" t="str">
        <f>IF(B15="","",VLOOKUP(B15,'[3]MASTER LIST VEHICLE'!$C$4:$J$156,8,FALSE))</f>
        <v>FORD EVEREST 4X4 2.5L TDMT-XLT</v>
      </c>
      <c r="D15" s="59" t="str">
        <f>IF(B15="","",VLOOKUP(B15,'[3]MASTER LIST VEHICLE'!$C$4:$P$156,14,FALSE))</f>
        <v>PLAN TO SCRAP</v>
      </c>
      <c r="E15" s="59" t="str">
        <f>IF(B15="","",VLOOKUP(B15,'[3]MASTER LIST VEHICLE'!$C$4:$Q$156,15,FALSE))</f>
        <v>SERVICE STORE 61</v>
      </c>
      <c r="F15" s="60">
        <v>43374</v>
      </c>
      <c r="G15" s="61">
        <v>200000</v>
      </c>
      <c r="H15" s="62" t="str">
        <f>IF(B15="","",VLOOKUP(B15,'[3]MASTER LIST VEHICLE'!$C$4:$AE$156,29,FALSE))</f>
        <v>7000003613/10C6160HG</v>
      </c>
      <c r="I15" s="58" t="s">
        <v>124</v>
      </c>
    </row>
    <row r="16" spans="1:9" ht="15" customHeight="1">
      <c r="A16" s="42">
        <v>12</v>
      </c>
      <c r="B16" s="59" t="s">
        <v>112</v>
      </c>
      <c r="C16" s="59" t="str">
        <f>IF(B16="","",VLOOKUP(B16,'[3]MASTER LIST VEHICLE'!$C$4:$J$156,8,FALSE))</f>
        <v>FORD RANGER D/C XLT 2.0 ( 4 X 4 ) MT</v>
      </c>
      <c r="D16" s="59" t="str">
        <f>IF(B16="","",VLOOKUP(B16,'[3]MASTER LIST VEHICLE'!$C$4:$P$156,14,FALSE))</f>
        <v>SUDRAJAT / NUR ARIFIN HIDAYAT</v>
      </c>
      <c r="E16" s="59" t="str">
        <f>IF(B16="","",VLOOKUP(B16,'[3]MASTER LIST VEHICLE'!$C$4:$Q$156,15,FALSE))</f>
        <v>MRC</v>
      </c>
      <c r="F16" s="60">
        <v>43374</v>
      </c>
      <c r="G16" s="61">
        <v>200000</v>
      </c>
      <c r="H16" s="62" t="str">
        <f>IF(B16="","",VLOOKUP(B16,'[3]MASTER LIST VEHICLE'!$C$4:$AE$156,29,FALSE))</f>
        <v>7000003613/10C9060HG</v>
      </c>
      <c r="I16" s="58" t="s">
        <v>124</v>
      </c>
    </row>
    <row r="17" spans="1:9" ht="15" customHeight="1">
      <c r="A17" s="42">
        <v>13</v>
      </c>
      <c r="B17" s="59" t="s">
        <v>84</v>
      </c>
      <c r="C17" s="59" t="str">
        <f>IF(B17="","",VLOOKUP(B17,'[3]MASTER LIST VEHICLE'!$C$4:$J$156,8,FALSE))</f>
        <v>FORD RANGER DOBLE CABIN XLT (PICK UP) 2.2</v>
      </c>
      <c r="D17" s="59" t="str">
        <f>IF(B17="","",VLOOKUP(B17,'[3]MASTER LIST VEHICLE'!$C$4:$P$156,14,FALSE))</f>
        <v>FIELD SERVICE CREW</v>
      </c>
      <c r="E17" s="59" t="str">
        <f>IF(B17="","",VLOOKUP(B17,'[3]MASTER LIST VEHICLE'!$C$4:$Q$156,15,FALSE))</f>
        <v>MRC</v>
      </c>
      <c r="F17" s="60">
        <v>43374</v>
      </c>
      <c r="G17" s="61">
        <v>200000</v>
      </c>
      <c r="H17" s="62" t="str">
        <f>IF(B17="","",VLOOKUP(B17,'[3]MASTER LIST VEHICLE'!$C$4:$AE$156,29,FALSE))</f>
        <v>7000003613/10C9060HG</v>
      </c>
      <c r="I17" s="58" t="s">
        <v>124</v>
      </c>
    </row>
    <row r="18" spans="1:9" ht="15" customHeight="1">
      <c r="A18" s="42">
        <v>14</v>
      </c>
      <c r="B18" s="59" t="s">
        <v>83</v>
      </c>
      <c r="C18" s="59" t="str">
        <f>IF(B18="","",VLOOKUP(B18,'[3]MASTER LIST VEHICLE'!$C$4:$J$156,8,FALSE))</f>
        <v>TOYOTA HILUX 2.5G DC 4X4 MT</v>
      </c>
      <c r="D18" s="59" t="str">
        <f>IF(B18="","",VLOOKUP(B18,'[3]MASTER LIST VEHICLE'!$C$4:$P$156,14,FALSE))</f>
        <v>FIELD SERVICE CREW</v>
      </c>
      <c r="E18" s="59" t="str">
        <f>IF(B18="","",VLOOKUP(B18,'[3]MASTER LIST VEHICLE'!$C$4:$Q$156,15,FALSE))</f>
        <v>MRC</v>
      </c>
      <c r="F18" s="60">
        <v>43375</v>
      </c>
      <c r="G18" s="61">
        <v>200000</v>
      </c>
      <c r="H18" s="62" t="str">
        <f>IF(B18="","",VLOOKUP(B18,'[3]MASTER LIST VEHICLE'!$C$4:$AE$156,29,FALSE))</f>
        <v>7000003613/10C9060HG</v>
      </c>
      <c r="I18" s="58" t="s">
        <v>124</v>
      </c>
    </row>
    <row r="19" spans="1:9" ht="15" customHeight="1">
      <c r="A19" s="42">
        <v>15</v>
      </c>
      <c r="B19" s="59" t="s">
        <v>94</v>
      </c>
      <c r="C19" s="59" t="str">
        <f>IF(B19="","",VLOOKUP(B19,'[3]MASTER LIST VEHICLE'!$C$4:$J$156,8,FALSE))</f>
        <v>TOYOTA HILUX 2.5G DC 4X4 MT</v>
      </c>
      <c r="D19" s="59" t="str">
        <f>IF(B19="","",VLOOKUP(B19,'[3]MASTER LIST VEHICLE'!$C$4:$P$156,14,FALSE))</f>
        <v>ALFONSUS MANANGKOT</v>
      </c>
      <c r="E19" s="59" t="str">
        <f>IF(B19="","",VLOOKUP(B19,'[3]MASTER LIST VEHICLE'!$C$4:$Q$156,15,FALSE))</f>
        <v>BUSINESS. DEV. &amp; CUSTOMER. SERV.</v>
      </c>
      <c r="F19" s="60">
        <v>43375</v>
      </c>
      <c r="G19" s="61">
        <v>200000</v>
      </c>
      <c r="H19" s="62" t="str">
        <f>IF(B19="","",VLOOKUP(B19,'[3]MASTER LIST VEHICLE'!$C$4:$AE$156,29,FALSE))</f>
        <v>7000003613/10C0299FZ</v>
      </c>
      <c r="I19" s="58" t="s">
        <v>124</v>
      </c>
    </row>
    <row r="20" spans="1:9" ht="15" customHeight="1">
      <c r="A20" s="42">
        <v>16</v>
      </c>
      <c r="B20" s="59" t="s">
        <v>116</v>
      </c>
      <c r="C20" s="59" t="str">
        <f>IF(B20="","",VLOOKUP(B20,'[3]MASTER LIST VEHICLE'!$C$4:$J$156,8,FALSE))</f>
        <v>FORD RANGER DBL CABIN 4X4 XLT 3.0</v>
      </c>
      <c r="D20" s="59" t="str">
        <f>IF(B20="","",VLOOKUP(B20,'[3]MASTER LIST VEHICLE'!$C$4:$P$156,14,FALSE))</f>
        <v>WILHELMUS FONATABA/MAXIMUS HARTOYO</v>
      </c>
      <c r="E20" s="59" t="str">
        <f>IF(B20="","",VLOOKUP(B20,'[3]MASTER LIST VEHICLE'!$C$4:$Q$156,15,FALSE))</f>
        <v>BUSINESS. DEV. &amp; CUSTOMER. SERV.</v>
      </c>
      <c r="F20" s="60">
        <v>43374</v>
      </c>
      <c r="G20" s="61">
        <v>200000</v>
      </c>
      <c r="H20" s="62" t="str">
        <f>IF(B20="","",VLOOKUP(B20,'[3]MASTER LIST VEHICLE'!$C$4:$AE$156,29,FALSE))</f>
        <v>7000003613/10C0299FZ</v>
      </c>
      <c r="I20" s="58" t="s">
        <v>124</v>
      </c>
    </row>
    <row r="21" spans="1:9" ht="15" customHeight="1">
      <c r="A21" s="42">
        <v>17</v>
      </c>
      <c r="B21" s="59" t="s">
        <v>95</v>
      </c>
      <c r="C21" s="59" t="str">
        <f>IF(B21="","",VLOOKUP(B21,'[3]MASTER LIST VEHICLE'!$C$4:$J$156,8,FALSE))</f>
        <v>TOYOTA HILUX 2.5G DC 4X4 MT</v>
      </c>
      <c r="D21" s="59" t="str">
        <f>IF(B21="","",VLOOKUP(B21,'[3]MASTER LIST VEHICLE'!$C$4:$P$156,14,FALSE))</f>
        <v>POD CREW</v>
      </c>
      <c r="E21" s="59" t="str">
        <f>IF(B21="","",VLOOKUP(B21,'[3]MASTER LIST VEHICLE'!$C$4:$Q$156,15,FALSE))</f>
        <v>PARTS OPERATION &amp; DISTRIBUTION LOBU</v>
      </c>
      <c r="F21" s="60">
        <v>43375</v>
      </c>
      <c r="G21" s="61">
        <v>200000</v>
      </c>
      <c r="H21" s="62" t="str">
        <f>IF(B21="","",VLOOKUP(B21,'[3]MASTER LIST VEHICLE'!$C$4:$AE$156,29,FALSE))</f>
        <v>7000003613/10C5030HY</v>
      </c>
      <c r="I21" s="58" t="s">
        <v>124</v>
      </c>
    </row>
    <row r="22" spans="1:9" ht="15" customHeight="1">
      <c r="A22" s="42">
        <v>18</v>
      </c>
      <c r="B22" s="59" t="s">
        <v>139</v>
      </c>
      <c r="C22" s="59" t="str">
        <f>IF(B22="","",VLOOKUP(B22,'[3]MASTER LIST VEHICLE'!$C$4:$J$156,8,FALSE))</f>
        <v>ISUZU PANTHER TBR541 (SILVER) 4X2</v>
      </c>
      <c r="D22" s="59" t="str">
        <f>IF(B22="","",VLOOKUP(B22,'[3]MASTER LIST VEHICLE'!$C$4:$P$156,14,FALSE))</f>
        <v>POOL OFFICE OPERATION</v>
      </c>
      <c r="E22" s="59" t="str">
        <f>IF(B22="","",VLOOKUP(B22,'[3]MASTER LIST VEHICLE'!$C$4:$Q$156,15,FALSE))</f>
        <v>HC &amp; SUPPORT SERVICES</v>
      </c>
      <c r="F22" s="60">
        <v>43375</v>
      </c>
      <c r="G22" s="61">
        <v>200000</v>
      </c>
      <c r="H22" s="62" t="str">
        <f>IF(B22="","",VLOOKUP(B22,'[3]MASTER LIST VEHICLE'!$C$4:$AE$156,29,FALSE))</f>
        <v>7000003613/10C0299JO</v>
      </c>
      <c r="I22" s="58" t="s">
        <v>124</v>
      </c>
    </row>
    <row r="23" spans="1:9" ht="15" customHeight="1">
      <c r="A23" s="42">
        <v>19</v>
      </c>
      <c r="B23" s="59" t="s">
        <v>146</v>
      </c>
      <c r="C23" s="59" t="str">
        <f>IF(B23="","",VLOOKUP(B23,'[3]MASTER LIST VEHICLE'!$C$4:$J$156,8,FALSE))</f>
        <v>TOYOTA HILUX 2.4G DC 4X4 MT</v>
      </c>
      <c r="D23" s="59" t="s">
        <v>147</v>
      </c>
      <c r="E23" s="59" t="s">
        <v>147</v>
      </c>
      <c r="F23" s="60">
        <v>43375</v>
      </c>
      <c r="G23" s="63">
        <v>280000</v>
      </c>
      <c r="H23" s="64" t="s">
        <v>148</v>
      </c>
      <c r="I23" s="64" t="s">
        <v>137</v>
      </c>
    </row>
    <row r="24" spans="1:9" ht="15" customHeight="1">
      <c r="A24" s="42">
        <v>20</v>
      </c>
      <c r="B24" s="59" t="s">
        <v>145</v>
      </c>
      <c r="C24" s="59" t="str">
        <f>IF(B24="","",VLOOKUP(B24,'[3]MASTER LIST VEHICLE'!$C$4:$J$156,8,FALSE))</f>
        <v>TOYOTA HILUX 2.4G DC 4X4 MT</v>
      </c>
      <c r="D24" s="59" t="str">
        <f>IF(B24="","",VLOOKUP(B24,'[3]MASTER LIST VEHICLE'!$C$4:$P$156,14,FALSE))</f>
        <v>FIELD SERVICE CREW</v>
      </c>
      <c r="E24" s="59" t="str">
        <f>IF(B24="","",VLOOKUP(B24,'[3]MASTER LIST VEHICLE'!$C$4:$Q$156,15,FALSE))</f>
        <v>MRC</v>
      </c>
      <c r="F24" s="60">
        <v>43375</v>
      </c>
      <c r="G24" s="63">
        <v>280000</v>
      </c>
      <c r="H24" s="64" t="s">
        <v>131</v>
      </c>
      <c r="I24" s="64" t="s">
        <v>137</v>
      </c>
    </row>
    <row r="25" spans="1:9" ht="15" customHeight="1">
      <c r="A25" s="42">
        <v>21</v>
      </c>
      <c r="B25" s="59" t="s">
        <v>105</v>
      </c>
      <c r="C25" s="59" t="str">
        <f>IF(B25="","",VLOOKUP(B25,'[3]MASTER LIST VEHICLE'!$C$4:$J$156,8,FALSE))</f>
        <v>FORD RANGER DC 4X4 XLT 3.0</v>
      </c>
      <c r="D25" s="59" t="str">
        <f>IF(B25="","",VLOOKUP(B25,'[3]MASTER LIST VEHICLE'!$C$4:$P$156,14,FALSE))</f>
        <v>BAMBANG RAUBUN</v>
      </c>
      <c r="E25" s="59" t="str">
        <f>IF(B25="","",VLOOKUP(B25,'[3]MASTER LIST VEHICLE'!$C$4:$Q$156,15,FALSE))</f>
        <v>MRC</v>
      </c>
      <c r="F25" s="60">
        <v>43374</v>
      </c>
      <c r="G25" s="61">
        <v>200000</v>
      </c>
      <c r="H25" s="62" t="s">
        <v>131</v>
      </c>
      <c r="I25" s="58" t="s">
        <v>124</v>
      </c>
    </row>
    <row r="26" spans="1:9" ht="15" customHeight="1">
      <c r="A26" s="42">
        <v>22</v>
      </c>
      <c r="B26" s="59" t="s">
        <v>87</v>
      </c>
      <c r="C26" s="59" t="str">
        <f>IF(B26="","",VLOOKUP(B26,'[3]MASTER LIST VEHICLE'!$C$4:$J$156,8,FALSE))</f>
        <v>FORD RANGER DOBLE CABIN XLT (PICK UP) 3.2</v>
      </c>
      <c r="D26" s="59" t="str">
        <f>IF(B26="","",VLOOKUP(B26,'[3]MASTER LIST VEHICLE'!$C$4:$P$156,14,FALSE))</f>
        <v>BAMBANG RAUBUN</v>
      </c>
      <c r="E26" s="59" t="str">
        <f>IF(B26="","",VLOOKUP(B26,'[3]MASTER LIST VEHICLE'!$C$4:$Q$156,15,FALSE))</f>
        <v>MRC</v>
      </c>
      <c r="F26" s="60">
        <v>43374</v>
      </c>
      <c r="G26" s="57">
        <v>200000</v>
      </c>
      <c r="H26" s="62" t="str">
        <f>IF(B26="","",VLOOKUP(B26,'[3]MASTER LIST VEHICLE'!$C$4:$AE$156,29,FALSE))</f>
        <v>7000003613/10C9060HG</v>
      </c>
      <c r="I26" s="58" t="s">
        <v>124</v>
      </c>
    </row>
    <row r="27" spans="1:9" ht="14.25" customHeight="1">
      <c r="A27" s="49">
        <v>23</v>
      </c>
      <c r="B27" s="55" t="s">
        <v>90</v>
      </c>
      <c r="C27" s="55" t="str">
        <f>IF(B27="","",VLOOKUP(B27,'[3]MASTER LIST VEHICLE'!$C$4:$J$156,8,FALSE))</f>
        <v>FORD RANGER 4X4 2.5L</v>
      </c>
      <c r="D27" s="55" t="str">
        <f>IF(B27="","",VLOOKUP(B27,'[3]MASTER LIST VEHICLE'!$C$4:$P$156,14,FALSE))</f>
        <v>DEVI PALIN</v>
      </c>
      <c r="E27" s="55" t="str">
        <f>IF(B27="","",VLOOKUP(B27,'[3]MASTER LIST VEHICLE'!$C$4:$Q$156,15,FALSE))</f>
        <v>PARTS OPERATION &amp; DISTRIBUTION LOBU</v>
      </c>
      <c r="F27" s="56">
        <v>43374</v>
      </c>
      <c r="G27" s="57">
        <v>200000</v>
      </c>
      <c r="H27" s="58" t="str">
        <f>IF(B27="","",VLOOKUP(B27,'[3]MASTER LIST VEHICLE'!$C$4:$AE$156,29,FALSE))</f>
        <v>7000003613/10C5030HY</v>
      </c>
      <c r="I27" s="58" t="s">
        <v>124</v>
      </c>
    </row>
    <row r="28" spans="1:9" ht="15" customHeight="1">
      <c r="A28" s="42">
        <v>24</v>
      </c>
      <c r="B28" s="59" t="s">
        <v>107</v>
      </c>
      <c r="C28" s="55" t="str">
        <f>IF(B28="","",VLOOKUP(B28,'[3]MASTER LIST VEHICLE'!$C$4:$J$156,8,FALSE))</f>
        <v>BUS IVECO TRUCK</v>
      </c>
      <c r="D28" s="55" t="str">
        <f>IF(B28="","",VLOOKUP(B28,'[3]MASTER LIST VEHICLE'!$C$4:$P$156,14,FALSE))</f>
        <v>POD CREW</v>
      </c>
      <c r="E28" s="55" t="str">
        <f>IF(B28="","",VLOOKUP(B28,'[3]MASTER LIST VEHICLE'!$C$4:$Q$156,15,FALSE))</f>
        <v>PARTS OPERATION &amp; DISTRIBUTION LOBU</v>
      </c>
      <c r="F28" s="56">
        <v>43375</v>
      </c>
      <c r="G28" s="57">
        <v>300000</v>
      </c>
      <c r="H28" s="58" t="s">
        <v>131</v>
      </c>
      <c r="I28" s="58" t="s">
        <v>124</v>
      </c>
    </row>
    <row r="29" spans="1:9" ht="15" customHeight="1">
      <c r="A29" s="42">
        <v>25</v>
      </c>
      <c r="B29" s="59" t="s">
        <v>96</v>
      </c>
      <c r="C29" s="55" t="s">
        <v>114</v>
      </c>
      <c r="D29" s="55" t="s">
        <v>104</v>
      </c>
      <c r="E29" s="55" t="s">
        <v>104</v>
      </c>
      <c r="F29" s="56">
        <v>43375</v>
      </c>
      <c r="G29" s="57">
        <v>200000</v>
      </c>
      <c r="H29" s="58" t="s">
        <v>104</v>
      </c>
      <c r="I29" s="58" t="s">
        <v>124</v>
      </c>
    </row>
    <row r="30" spans="1:9" ht="15" customHeight="1">
      <c r="A30" s="42">
        <v>26</v>
      </c>
      <c r="B30" s="59" t="s">
        <v>27</v>
      </c>
      <c r="C30" s="55" t="e">
        <f>IF(B30="","",VLOOKUP(B30,'[3]MASTER LIST VEHICLE'!$C$4:$J$156,8,FALSE))</f>
        <v>#N/A</v>
      </c>
      <c r="D30" s="55" t="e">
        <f>IF(B30="","",VLOOKUP(B30,'[3]MASTER LIST VEHICLE'!$C$4:$P$156,14,FALSE))</f>
        <v>#N/A</v>
      </c>
      <c r="E30" s="55" t="e">
        <f>IF(B30="","",VLOOKUP(B30,'[3]MASTER LIST VEHICLE'!$C$4:$Q$156,15,FALSE))</f>
        <v>#N/A</v>
      </c>
      <c r="F30" s="56">
        <v>43376</v>
      </c>
      <c r="G30" s="57">
        <v>200000</v>
      </c>
      <c r="H30" s="62" t="e">
        <f>IF(B30="","",VLOOKUP(B30,'[3]MASTER LIST VEHICLE'!$C$4:$AE$156,29,FALSE))</f>
        <v>#N/A</v>
      </c>
      <c r="I30" s="58" t="s">
        <v>124</v>
      </c>
    </row>
    <row r="31" spans="1:9" ht="15" customHeight="1">
      <c r="A31" s="42">
        <v>27</v>
      </c>
      <c r="B31" s="55" t="s">
        <v>108</v>
      </c>
      <c r="C31" s="55" t="str">
        <f>IF(B31="","",VLOOKUP(B31,'[3]MASTER LIST VEHICLE'!$C$4:$J$156,8,FALSE))</f>
        <v>FORD RANGER D/C XLT 2.0 ( 4 X 4 ) MT</v>
      </c>
      <c r="D31" s="55" t="str">
        <f>IF(B31="","",VLOOKUP(B31,'[3]MASTER LIST VEHICLE'!$C$4:$P$156,14,FALSE))</f>
        <v>PLAN TO SCRAP</v>
      </c>
      <c r="E31" s="55" t="str">
        <f>IF(B31="","",VLOOKUP(B31,'[3]MASTER LIST VEHICLE'!$C$4:$Q$156,15,FALSE))</f>
        <v>HC &amp; SUPPORT SERVICES</v>
      </c>
      <c r="F31" s="56">
        <v>43376</v>
      </c>
      <c r="G31" s="57">
        <v>200000</v>
      </c>
      <c r="H31" s="58" t="str">
        <f>IF(B31="","",VLOOKUP(B31,'[3]MASTER LIST VEHICLE'!$C$4:$AE$156,29,FALSE))</f>
        <v>7000003613/10C0299JO</v>
      </c>
      <c r="I31" s="58" t="s">
        <v>124</v>
      </c>
    </row>
    <row r="32" spans="1:9" ht="15" customHeight="1">
      <c r="A32" s="66">
        <v>28</v>
      </c>
      <c r="B32" s="67" t="s">
        <v>28</v>
      </c>
      <c r="C32" s="67" t="s">
        <v>149</v>
      </c>
      <c r="D32" s="67" t="str">
        <f>IF(B32="","",VLOOKUP(B32,'[3]MASTER LIST VEHICLE'!$C$4:$P$156,14,FALSE))</f>
        <v>PLAN TO SCRAP</v>
      </c>
      <c r="E32" s="67" t="s">
        <v>135</v>
      </c>
      <c r="F32" s="68">
        <v>43377</v>
      </c>
      <c r="G32" s="69">
        <v>280000</v>
      </c>
      <c r="H32" s="70" t="s">
        <v>131</v>
      </c>
      <c r="I32" s="70" t="s">
        <v>137</v>
      </c>
    </row>
    <row r="33" spans="1:9" ht="15" customHeight="1">
      <c r="A33" s="71">
        <v>29</v>
      </c>
      <c r="B33" s="72" t="s">
        <v>106</v>
      </c>
      <c r="C33" s="75" t="s">
        <v>114</v>
      </c>
      <c r="D33" s="72" t="s">
        <v>104</v>
      </c>
      <c r="E33" s="72" t="s">
        <v>104</v>
      </c>
      <c r="F33" s="73">
        <v>43381</v>
      </c>
      <c r="G33" s="77">
        <v>280000</v>
      </c>
      <c r="H33" s="76" t="s">
        <v>104</v>
      </c>
      <c r="I33" s="76" t="s">
        <v>137</v>
      </c>
    </row>
    <row r="34" spans="1:9" ht="15" customHeight="1">
      <c r="B34" s="72"/>
      <c r="C34" s="72"/>
      <c r="D34" s="72"/>
      <c r="E34" s="72"/>
      <c r="F34" s="73"/>
      <c r="G34" s="74">
        <f>SUM(G5:G33)</f>
        <v>6700000</v>
      </c>
    </row>
    <row r="35" spans="1:9" ht="15" customHeight="1"/>
    <row r="36" spans="1:9" ht="15" customHeight="1"/>
    <row r="37" spans="1:9" ht="15" customHeight="1">
      <c r="E37" s="78"/>
    </row>
    <row r="38" spans="1:9" ht="15" customHeight="1"/>
    <row r="39" spans="1:9" ht="15" customHeight="1"/>
    <row r="40" spans="1:9" ht="15" customHeight="1"/>
    <row r="41" spans="1:9" ht="15" customHeight="1"/>
  </sheetData>
  <mergeCells count="2">
    <mergeCell ref="A1:H1"/>
    <mergeCell ref="A2:I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23"/>
  <sheetViews>
    <sheetView showGridLines="0" topLeftCell="A13" zoomScale="115" zoomScaleNormal="115" workbookViewId="0">
      <selection activeCell="G19" sqref="G19"/>
    </sheetView>
  </sheetViews>
  <sheetFormatPr defaultColWidth="9.140625" defaultRowHeight="11.25"/>
  <cols>
    <col min="1" max="1" width="4.42578125" style="37" customWidth="1"/>
    <col min="2" max="2" width="12.140625" style="65" customWidth="1"/>
    <col min="3" max="3" width="28.140625" style="65" customWidth="1"/>
    <col min="4" max="4" width="21" style="65" customWidth="1"/>
    <col min="5" max="5" width="28.140625" style="65" customWidth="1"/>
    <col min="6" max="6" width="10" style="52" customWidth="1"/>
    <col min="7" max="7" width="10.28515625" style="53" bestFit="1" customWidth="1"/>
    <col min="8" max="8" width="22" style="37" bestFit="1" customWidth="1"/>
    <col min="9" max="9" width="10.5703125" style="37" bestFit="1" customWidth="1"/>
    <col min="10" max="12" width="9.140625" style="65"/>
    <col min="13" max="13" width="7" style="65" customWidth="1"/>
    <col min="14" max="16384" width="9.140625" style="65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39" t="s">
        <v>0</v>
      </c>
      <c r="B4" s="39" t="s">
        <v>2</v>
      </c>
      <c r="C4" s="39" t="s">
        <v>1</v>
      </c>
      <c r="D4" s="39" t="s">
        <v>4</v>
      </c>
      <c r="E4" s="39" t="s">
        <v>5</v>
      </c>
      <c r="F4" s="40" t="s">
        <v>10</v>
      </c>
      <c r="G4" s="41" t="s">
        <v>18</v>
      </c>
      <c r="H4" s="39" t="s">
        <v>12</v>
      </c>
      <c r="I4" s="39" t="s">
        <v>103</v>
      </c>
    </row>
    <row r="5" spans="1:9" s="54" customFormat="1" ht="15" customHeight="1">
      <c r="A5" s="49">
        <v>1</v>
      </c>
      <c r="B5" s="55" t="s">
        <v>118</v>
      </c>
      <c r="C5" s="55" t="str">
        <f>IF(B5="","",VLOOKUP(B5,'[3]MASTER LIST VEHICLE'!$C$4:$J$156,8,FALSE))</f>
        <v>FORD RANGER DBL CABIN 4X4 XLT 3.0</v>
      </c>
      <c r="D5" s="55" t="str">
        <f>IF(B5="","",VLOOKUP(B5,'[3]MASTER LIST VEHICLE'!$C$4:$P$156,14,FALSE))</f>
        <v>PLAN TO SCRAP</v>
      </c>
      <c r="E5" s="55" t="str">
        <f>IF(B5="","",VLOOKUP(B5,'[3]MASTER LIST VEHICLE'!$C$4:$Q$156,15,FALSE))</f>
        <v>HC &amp; SUPPORT SERVICES</v>
      </c>
      <c r="F5" s="56">
        <v>43392</v>
      </c>
      <c r="G5" s="63">
        <v>360000</v>
      </c>
      <c r="H5" s="64" t="str">
        <f>IF(B5="","",VLOOKUP(B5,'[3]MASTER LIST VEHICLE'!$C$4:$AE$156,29,FALSE))</f>
        <v>7000003613/10C0299JO</v>
      </c>
      <c r="I5" s="64" t="s">
        <v>153</v>
      </c>
    </row>
    <row r="6" spans="1:9" ht="15" customHeight="1">
      <c r="A6" s="42">
        <v>2</v>
      </c>
      <c r="B6" s="55" t="s">
        <v>29</v>
      </c>
      <c r="C6" s="55" t="str">
        <f>IF(B6="","",VLOOKUP(B6,'[3]MASTER LIST VEHICLE'!$C$4:$J$156,8,FALSE))</f>
        <v>FORD RANGER DBL CABIN 4X4 XLT 3.0 M/T</v>
      </c>
      <c r="D6" s="55" t="str">
        <f>IF(B6="","",VLOOKUP(B6,'[3]MASTER LIST VEHICLE'!$C$4:$P$156,14,FALSE))</f>
        <v>PLAN TO SCRAP</v>
      </c>
      <c r="E6" s="55" t="str">
        <f>IF(B6="","",VLOOKUP(B6,'[3]MASTER LIST VEHICLE'!$C$4:$Q$156,15,FALSE))</f>
        <v>HC &amp; SUPPORT SERVICES</v>
      </c>
      <c r="F6" s="56">
        <v>43392</v>
      </c>
      <c r="G6" s="63">
        <v>280000</v>
      </c>
      <c r="H6" s="64" t="str">
        <f>IF(B6="","",VLOOKUP(B6,'[3]MASTER LIST VEHICLE'!$C$4:$AE$156,29,FALSE))</f>
        <v>7000003613/10C0299JO</v>
      </c>
      <c r="I6" s="64" t="s">
        <v>152</v>
      </c>
    </row>
    <row r="7" spans="1:9" ht="15" customHeight="1">
      <c r="A7" s="42">
        <v>3</v>
      </c>
      <c r="B7" s="59" t="s">
        <v>139</v>
      </c>
      <c r="C7" s="59" t="str">
        <f>IF(B7="","",VLOOKUP(B7,'[3]MASTER LIST VEHICLE'!$C$4:$J$156,8,FALSE))</f>
        <v>ISUZU PANTHER TBR541 (SILVER) 4X2</v>
      </c>
      <c r="D7" s="59" t="str">
        <f>IF(B7="","",VLOOKUP(B7,'[3]MASTER LIST VEHICLE'!$C$4:$P$156,14,FALSE))</f>
        <v>POOL OFFICE OPERATION</v>
      </c>
      <c r="E7" s="59" t="str">
        <f>IF(B7="","",VLOOKUP(B7,'[3]MASTER LIST VEHICLE'!$C$4:$Q$156,15,FALSE))</f>
        <v>HC &amp; SUPPORT SERVICES</v>
      </c>
      <c r="F7" s="56">
        <v>43402</v>
      </c>
      <c r="G7" s="61">
        <v>200000</v>
      </c>
      <c r="H7" s="62" t="str">
        <f>IF(B7="","",VLOOKUP(B7,'[3]MASTER LIST VEHICLE'!$C$4:$AE$156,29,FALSE))</f>
        <v>7000003613/10C0299JO</v>
      </c>
      <c r="I7" s="58"/>
    </row>
    <row r="8" spans="1:9" ht="15" customHeight="1">
      <c r="A8" s="42">
        <v>4</v>
      </c>
      <c r="B8" s="59" t="s">
        <v>83</v>
      </c>
      <c r="C8" s="59" t="str">
        <f>IF(B8="","",VLOOKUP(B8,'[3]MASTER LIST VEHICLE'!$C$4:$J$156,8,FALSE))</f>
        <v>TOYOTA HILUX 2.5G DC 4X4 MT</v>
      </c>
      <c r="D8" s="59" t="str">
        <f>IF(B8="","",VLOOKUP(B8,'[3]MASTER LIST VEHICLE'!$C$4:$P$156,14,FALSE))</f>
        <v>FIELD SERVICE CREW</v>
      </c>
      <c r="E8" s="59" t="str">
        <f>IF(B8="","",VLOOKUP(B8,'[3]MASTER LIST VEHICLE'!$C$4:$Q$156,15,FALSE))</f>
        <v>MRC</v>
      </c>
      <c r="F8" s="56">
        <v>43402</v>
      </c>
      <c r="G8" s="61">
        <v>200000</v>
      </c>
      <c r="H8" s="62" t="str">
        <f>IF(B8="","",VLOOKUP(B8,'[3]MASTER LIST VEHICLE'!$C$4:$AE$156,29,FALSE))</f>
        <v>7000003613/10C9060HG</v>
      </c>
      <c r="I8" s="58"/>
    </row>
    <row r="9" spans="1:9" ht="15" customHeight="1">
      <c r="A9" s="42">
        <v>5</v>
      </c>
      <c r="B9" s="59" t="s">
        <v>85</v>
      </c>
      <c r="C9" s="59" t="str">
        <f>IF(B9="","",VLOOKUP(B9,'[3]MASTER LIST VEHICLE'!$C$4:$J$156,8,FALSE))</f>
        <v>TOYOTA INNOVA 2.0 G MT</v>
      </c>
      <c r="D9" s="59" t="str">
        <f>IF(B9="","",VLOOKUP(B9,'[3]MASTER LIST VEHICLE'!$C$4:$P$156,14,FALSE))</f>
        <v>LINDERD YUSUF DUDY</v>
      </c>
      <c r="E9" s="59" t="str">
        <f>IF(B9="","",VLOOKUP(B9,'[3]MASTER LIST VEHICLE'!$C$4:$Q$156,15,FALSE))</f>
        <v>FINANCE &amp; CONTRACT MANAGEMENT</v>
      </c>
      <c r="F9" s="56">
        <v>43402</v>
      </c>
      <c r="G9" s="61">
        <v>200000</v>
      </c>
      <c r="H9" s="62" t="str">
        <f>IF(B9="","",VLOOKUP(B9,'[3]MASTER LIST VEHICLE'!$C$4:$AE$156,29,FALSE))</f>
        <v>7000003613/10C0299KB</v>
      </c>
      <c r="I9" s="58"/>
    </row>
    <row r="10" spans="1:9" ht="15" customHeight="1">
      <c r="A10" s="42">
        <v>6</v>
      </c>
      <c r="B10" s="59" t="s">
        <v>36</v>
      </c>
      <c r="C10" s="59" t="str">
        <f>IF(B10="","",VLOOKUP(B10,'[3]MASTER LIST VEHICLE'!$C$4:$J$156,8,FALSE))</f>
        <v xml:space="preserve">MINIBUS LGS TOYOTA KIJANG </v>
      </c>
      <c r="D10" s="59" t="str">
        <f>IF(B10="","",VLOOKUP(B10,'[3]MASTER LIST VEHICLE'!$C$4:$P$156,14,FALSE))</f>
        <v>PLAN TO SCRAP</v>
      </c>
      <c r="E10" s="59" t="str">
        <f>IF(B10="","",VLOOKUP(B10,'[3]MASTER LIST VEHICLE'!$C$4:$Q$156,15,FALSE))</f>
        <v>HC &amp; SUPPORT SERVICES</v>
      </c>
      <c r="F10" s="60">
        <v>43404</v>
      </c>
      <c r="G10" s="63">
        <v>200000</v>
      </c>
      <c r="H10" s="64" t="str">
        <f>IF(B10="","",VLOOKUP(B10,'[3]MASTER LIST VEHICLE'!$C$4:$AE$156,29,FALSE))</f>
        <v>7000003613/10C0299JO</v>
      </c>
      <c r="I10" s="64"/>
    </row>
    <row r="11" spans="1:9" ht="15" customHeight="1">
      <c r="A11" s="42">
        <v>7</v>
      </c>
      <c r="B11" s="59" t="s">
        <v>35</v>
      </c>
      <c r="C11" s="59" t="str">
        <f>IF(B11="","",VLOOKUP(B11,'[3]MASTER LIST VEHICLE'!$C$4:$J$156,8,FALSE))</f>
        <v>MINIBUS LGS TOYOTA KIJANG - LGX</v>
      </c>
      <c r="D11" s="59" t="str">
        <f>IF(B11="","",VLOOKUP(B11,'[3]MASTER LIST VEHICLE'!$C$4:$P$156,14,FALSE))</f>
        <v>PLAN TO SCRAP</v>
      </c>
      <c r="E11" s="59" t="str">
        <f>IF(B11="","",VLOOKUP(B11,'[3]MASTER LIST VEHICLE'!$C$4:$Q$156,15,FALSE))</f>
        <v>HC &amp; SUPPORT SERVICES</v>
      </c>
      <c r="F11" s="60">
        <v>43404</v>
      </c>
      <c r="G11" s="63">
        <v>200000</v>
      </c>
      <c r="H11" s="64" t="str">
        <f>IF(B11="","",VLOOKUP(B11,'[3]MASTER LIST VEHICLE'!$C$4:$AE$156,29,FALSE))</f>
        <v>7000003613/10C0299JO</v>
      </c>
      <c r="I11" s="64"/>
    </row>
    <row r="12" spans="1:9" ht="15" customHeight="1">
      <c r="A12" s="42">
        <v>8</v>
      </c>
      <c r="B12" s="59" t="s">
        <v>111</v>
      </c>
      <c r="C12" s="59" t="str">
        <f>IF(B12="","",VLOOKUP(B12,'[3]MASTER LIST VEHICLE'!$C$4:$J$156,8,FALSE))</f>
        <v>FORD EVEREST 4X4 2.5L TDMT-XLT</v>
      </c>
      <c r="D12" s="59" t="str">
        <f>IF(B12="","",VLOOKUP(B12,'[3]MASTER LIST VEHICLE'!$C$4:$P$156,14,FALSE))</f>
        <v>I NENGAH SUMANTRA</v>
      </c>
      <c r="E12" s="59" t="str">
        <f>IF(B12="","",VLOOKUP(B12,'[3]MASTER LIST VEHICLE'!$C$4:$Q$156,15,FALSE))</f>
        <v>MRC</v>
      </c>
      <c r="F12" s="60">
        <v>43404</v>
      </c>
      <c r="G12" s="61">
        <v>200000</v>
      </c>
      <c r="H12" s="62" t="str">
        <f>IF(B12="","",VLOOKUP(B12,'[3]MASTER LIST VEHICLE'!$C$4:$AE$156,29,FALSE))</f>
        <v>7000003613/10C9060HG</v>
      </c>
      <c r="I12" s="58"/>
    </row>
    <row r="13" spans="1:9" ht="15" customHeight="1">
      <c r="A13" s="42">
        <v>9</v>
      </c>
      <c r="B13" s="59" t="s">
        <v>150</v>
      </c>
      <c r="C13" s="59" t="str">
        <f>IF(B13="","",VLOOKUP(B13,'[3]MASTER LIST VEHICLE'!$C$4:$J$156,8,FALSE))</f>
        <v>TOYOTA AVANZA (SILVER) 4X2</v>
      </c>
      <c r="D13" s="59" t="str">
        <f>IF(B13="","",VLOOKUP(B13,'[3]MASTER LIST VEHICLE'!$C$4:$P$156,14,FALSE))</f>
        <v>PLAN TO SCRAP</v>
      </c>
      <c r="E13" s="59" t="str">
        <f>IF(B13="","",VLOOKUP(B13,'[3]MASTER LIST VEHICLE'!$C$4:$Q$156,15,FALSE))</f>
        <v>HC &amp; SUPPORT SERVICES</v>
      </c>
      <c r="F13" s="60">
        <v>43404</v>
      </c>
      <c r="G13" s="61">
        <v>200000</v>
      </c>
      <c r="H13" s="62" t="str">
        <f>IF(B13="","",VLOOKUP(B13,'[3]MASTER LIST VEHICLE'!$C$4:$AE$156,29,FALSE))</f>
        <v>7000003613/10C0299JO</v>
      </c>
      <c r="I13" s="58"/>
    </row>
    <row r="14" spans="1:9" ht="15" customHeight="1">
      <c r="A14" s="42">
        <v>10</v>
      </c>
      <c r="B14" s="59" t="s">
        <v>84</v>
      </c>
      <c r="C14" s="59" t="str">
        <f>IF(B14="","",VLOOKUP(B14,'[3]MASTER LIST VEHICLE'!$C$4:$J$156,8,FALSE))</f>
        <v>FORD RANGER DOBLE CABIN XLT (PICK UP) 2.2</v>
      </c>
      <c r="D14" s="59" t="str">
        <f>IF(B14="","",VLOOKUP(B14,'[3]MASTER LIST VEHICLE'!$C$4:$P$156,14,FALSE))</f>
        <v>FIELD SERVICE CREW</v>
      </c>
      <c r="E14" s="59" t="str">
        <f>IF(B14="","",VLOOKUP(B14,'[3]MASTER LIST VEHICLE'!$C$4:$Q$156,15,FALSE))</f>
        <v>MRC</v>
      </c>
      <c r="F14" s="60">
        <v>43404</v>
      </c>
      <c r="G14" s="61">
        <v>200000</v>
      </c>
      <c r="H14" s="62" t="str">
        <f>IF(B14="","",VLOOKUP(B14,'[3]MASTER LIST VEHICLE'!$C$4:$AE$156,29,FALSE))</f>
        <v>7000003613/10C9060HG</v>
      </c>
      <c r="I14" s="58"/>
    </row>
    <row r="15" spans="1:9" ht="15" customHeight="1">
      <c r="A15" s="42">
        <v>11</v>
      </c>
      <c r="B15" s="59" t="s">
        <v>32</v>
      </c>
      <c r="C15" s="59" t="str">
        <f>IF(B15="","",VLOOKUP(B15,'[3]MASTER LIST VEHICLE'!$C$4:$J$156,8,FALSE))</f>
        <v>TOYOTA FORTUNER MT</v>
      </c>
      <c r="D15" s="59" t="str">
        <f>IF(B15="","",VLOOKUP(B15,'[3]MASTER LIST VEHICLE'!$C$4:$P$156,14,FALSE))</f>
        <v>PLAN TO SCRAP</v>
      </c>
      <c r="E15" s="59" t="str">
        <f>IF(B15="","",VLOOKUP(B15,'[3]MASTER LIST VEHICLE'!$C$4:$Q$156,15,FALSE))</f>
        <v>HC &amp; SUPPORT SERVICES</v>
      </c>
      <c r="F15" s="60">
        <v>43410</v>
      </c>
      <c r="G15" s="61">
        <v>200000</v>
      </c>
      <c r="H15" s="62" t="str">
        <f>IF(B15="","",VLOOKUP(B15,'[3]MASTER LIST VEHICLE'!$C$4:$AE$156,29,FALSE))</f>
        <v>7000003613/10C0299JO</v>
      </c>
      <c r="I15" s="58"/>
    </row>
    <row r="16" spans="1:9" ht="15" customHeight="1">
      <c r="A16" s="42">
        <v>12</v>
      </c>
      <c r="B16" s="59" t="s">
        <v>151</v>
      </c>
      <c r="C16" s="59" t="str">
        <f>IF(B16="","",VLOOKUP(B16,'[3]MASTER LIST VEHICLE'!$C$4:$J$156,8,FALSE))</f>
        <v>TOYOTA AVANZA 1.5 VELOZ AT</v>
      </c>
      <c r="D16" s="59" t="str">
        <f>IF(B16="","",VLOOKUP(B16,'[3]MASTER LIST VEHICLE'!$C$4:$P$156,14,FALSE))</f>
        <v>FRANS YULES TOREY</v>
      </c>
      <c r="E16" s="59" t="str">
        <f>IF(B16="","",VLOOKUP(B16,'[3]MASTER LIST VEHICLE'!$C$4:$Q$156,15,FALSE))</f>
        <v>CRC</v>
      </c>
      <c r="F16" s="68">
        <v>43410</v>
      </c>
      <c r="G16" s="79">
        <v>200000</v>
      </c>
      <c r="H16" s="80" t="str">
        <f>IF(B16="","",VLOOKUP(B16,'[3]MASTER LIST VEHICLE'!$C$4:$AE$156,29,FALSE))</f>
        <v>7000003613/10C5060HG</v>
      </c>
      <c r="I16" s="81"/>
    </row>
    <row r="17" spans="5:9" ht="15" customHeight="1">
      <c r="F17" s="73"/>
      <c r="G17" s="74">
        <f>SUM(G5:G16)</f>
        <v>2640000</v>
      </c>
      <c r="H17" s="71"/>
      <c r="I17" s="71"/>
    </row>
    <row r="18" spans="5:9" ht="15" customHeight="1"/>
    <row r="19" spans="5:9" ht="15" customHeight="1">
      <c r="E19" s="78"/>
    </row>
    <row r="20" spans="5:9" ht="15" customHeight="1"/>
    <row r="21" spans="5:9" ht="15" customHeight="1"/>
    <row r="22" spans="5:9" ht="15" customHeight="1"/>
    <row r="23" spans="5:9" ht="15" customHeight="1"/>
  </sheetData>
  <mergeCells count="2">
    <mergeCell ref="A1:H1"/>
    <mergeCell ref="A2:I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"/>
  <sheetViews>
    <sheetView workbookViewId="0"/>
  </sheetViews>
  <sheetFormatPr defaultRowHeight="15"/>
  <sheetData/>
  <printOptions horizontalCentered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M19"/>
  <sheetViews>
    <sheetView showGridLines="0" zoomScale="115" zoomScaleNormal="115" workbookViewId="0">
      <selection activeCell="E23" sqref="E23"/>
    </sheetView>
  </sheetViews>
  <sheetFormatPr defaultColWidth="9.140625" defaultRowHeight="11.25"/>
  <cols>
    <col min="1" max="1" width="4.42578125" style="37" customWidth="1"/>
    <col min="2" max="2" width="12.140625" style="85" customWidth="1"/>
    <col min="3" max="3" width="28.140625" style="85" customWidth="1"/>
    <col min="4" max="4" width="30.140625" style="85" customWidth="1"/>
    <col min="5" max="5" width="31.42578125" style="85" customWidth="1"/>
    <col min="6" max="6" width="10" style="52" customWidth="1"/>
    <col min="7" max="7" width="10.28515625" style="53" customWidth="1"/>
    <col min="8" max="8" width="22" style="37" customWidth="1"/>
    <col min="9" max="9" width="15.42578125" style="37" customWidth="1"/>
    <col min="10" max="12" width="9.140625" style="85"/>
    <col min="13" max="13" width="7" style="85" customWidth="1"/>
    <col min="14" max="16384" width="9.140625" style="85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95" t="s">
        <v>0</v>
      </c>
      <c r="B4" s="95" t="s">
        <v>2</v>
      </c>
      <c r="C4" s="95" t="s">
        <v>1</v>
      </c>
      <c r="D4" s="95" t="s">
        <v>4</v>
      </c>
      <c r="E4" s="95" t="s">
        <v>5</v>
      </c>
      <c r="F4" s="96" t="s">
        <v>10</v>
      </c>
      <c r="G4" s="97" t="s">
        <v>18</v>
      </c>
      <c r="H4" s="95" t="s">
        <v>12</v>
      </c>
      <c r="I4" s="95" t="s">
        <v>103</v>
      </c>
    </row>
    <row r="5" spans="1:9" s="54" customFormat="1" ht="15" customHeight="1">
      <c r="A5" s="87">
        <v>1</v>
      </c>
      <c r="B5" s="89" t="s">
        <v>85</v>
      </c>
      <c r="C5" s="89" t="str">
        <f>IF(B5="","",VLOOKUP(B5,'[3]MASTER LIST VEHICLE'!$C$4:$J$156,8,FALSE))</f>
        <v>TOYOTA INNOVA 2.0 G MT</v>
      </c>
      <c r="D5" s="89" t="str">
        <f>IF(B5="","",VLOOKUP(B5,'[3]MASTER LIST VEHICLE'!$C$4:$P$156,14,FALSE))</f>
        <v>LINDERD YUSUF DUDY</v>
      </c>
      <c r="E5" s="89" t="str">
        <f>IF(B5="","",VLOOKUP(B5,'[3]MASTER LIST VEHICLE'!$C$4:$Q$156,15,FALSE))</f>
        <v>FINANCE &amp; CONTRACT MANAGEMENT</v>
      </c>
      <c r="F5" s="90">
        <v>43490</v>
      </c>
      <c r="G5" s="91">
        <v>200000</v>
      </c>
      <c r="H5" s="92" t="str">
        <f>IF(B5="","",VLOOKUP(B5,'[3]MASTER LIST VEHICLE'!$C$4:$AE$156,29,FALSE))</f>
        <v>7000003613/10C0299KB</v>
      </c>
      <c r="I5" s="92" t="s">
        <v>162</v>
      </c>
    </row>
    <row r="6" spans="1:9" s="54" customFormat="1" ht="15" customHeight="1">
      <c r="A6" s="87">
        <v>2</v>
      </c>
      <c r="B6" s="89" t="s">
        <v>146</v>
      </c>
      <c r="C6" s="89" t="str">
        <f>IF(B6="","",VLOOKUP(B6,'[3]MASTER LIST VEHICLE'!$C$4:$J$156,8,FALSE))</f>
        <v>TOYOTA HILUX 2.4G DC 4X4 MT</v>
      </c>
      <c r="D6" s="89" t="str">
        <f>IF(B6="","",VLOOKUP(B6,'[3]MASTER LIST VEHICLE'!$C$4:$P$156,14,FALSE))</f>
        <v>NORRY BEAN TANGKILISAN</v>
      </c>
      <c r="E6" s="89" t="str">
        <f>IF(B6="","",VLOOKUP(B6,'[3]MASTER LIST VEHICLE'!$C$4:$Q$156,15,FALSE))</f>
        <v>BUSINESS. DEV. &amp; CUSTOMER. SERV.</v>
      </c>
      <c r="F6" s="90">
        <v>43490</v>
      </c>
      <c r="G6" s="91">
        <v>200000</v>
      </c>
      <c r="H6" s="92" t="str">
        <f>IF(B6="","",VLOOKUP(B6,'[3]MASTER LIST VEHICLE'!$C$4:$AE$156,29,FALSE))</f>
        <v>7000003613/10C0299FZ</v>
      </c>
      <c r="I6" s="92" t="s">
        <v>162</v>
      </c>
    </row>
    <row r="7" spans="1:9" s="54" customFormat="1" ht="15" customHeight="1">
      <c r="A7" s="87">
        <v>3</v>
      </c>
      <c r="B7" s="89" t="s">
        <v>111</v>
      </c>
      <c r="C7" s="89" t="str">
        <f>IF(B7="","",VLOOKUP(B7,'[3]MASTER LIST VEHICLE'!$C$4:$J$156,8,FALSE))</f>
        <v>FORD EVEREST 4X4 2.5L TDMT-XLT</v>
      </c>
      <c r="D7" s="89" t="str">
        <f>IF(B7="","",VLOOKUP(B7,'[3]MASTER LIST VEHICLE'!$C$4:$P$156,14,FALSE))</f>
        <v>I NENGAH SUMANTRA</v>
      </c>
      <c r="E7" s="89" t="str">
        <f>IF(B7="","",VLOOKUP(B7,'[3]MASTER LIST VEHICLE'!$C$4:$Q$156,15,FALSE))</f>
        <v>MRC</v>
      </c>
      <c r="F7" s="90">
        <v>43490</v>
      </c>
      <c r="G7" s="91">
        <v>200000</v>
      </c>
      <c r="H7" s="92" t="str">
        <f>IF(B7="","",VLOOKUP(B7,'[3]MASTER LIST VEHICLE'!$C$4:$AE$156,29,FALSE))</f>
        <v>7000003613/10C9060HG</v>
      </c>
      <c r="I7" s="92" t="s">
        <v>162</v>
      </c>
    </row>
    <row r="8" spans="1:9" ht="15" hidden="1" customHeight="1">
      <c r="A8" s="87">
        <v>4</v>
      </c>
      <c r="B8" s="89" t="s">
        <v>159</v>
      </c>
      <c r="C8" s="89" t="str">
        <f>IF(B8="","",VLOOKUP(B8,'[3]MASTER LIST VEHICLE'!$C$4:$J$156,8,FALSE))</f>
        <v>FORD RANGER D/C XLT 2.0 ( 4 X 4 ) MT</v>
      </c>
      <c r="D8" s="89" t="str">
        <f>IF(B8="","",VLOOKUP(B8,'[3]MASTER LIST VEHICLE'!$C$4:$P$156,14,FALSE))</f>
        <v>ADE PURNOMO / SYAMSIR / RUDI K</v>
      </c>
      <c r="E8" s="89" t="str">
        <f>IF(B8="","",VLOOKUP(B8,'[3]MASTER LIST VEHICLE'!$C$4:$Q$156,15,FALSE))</f>
        <v>SERVICE OPERATION UNDERGROUND</v>
      </c>
      <c r="F8" s="90"/>
      <c r="G8" s="91">
        <v>200000</v>
      </c>
      <c r="H8" s="92" t="str">
        <f>IF(B8="","",VLOOKUP(B8,'[3]MASTER LIST VEHICLE'!$C$4:$AE$156,29,FALSE))</f>
        <v>7000003613/10C6060HG</v>
      </c>
      <c r="I8" s="92" t="s">
        <v>158</v>
      </c>
    </row>
    <row r="9" spans="1:9" ht="15" hidden="1" customHeight="1">
      <c r="A9" s="87"/>
      <c r="B9" s="89"/>
      <c r="C9" s="89" t="str">
        <f>IF(B9="","",VLOOKUP(B9,'[3]MASTER LIST VEHICLE'!$C$4:$J$156,8,FALSE))</f>
        <v/>
      </c>
      <c r="D9" s="89" t="str">
        <f>IF(B9="","",VLOOKUP(B9,'[3]MASTER LIST VEHICLE'!$C$4:$P$156,14,FALSE))</f>
        <v/>
      </c>
      <c r="E9" s="89" t="str">
        <f>IF(B9="","",VLOOKUP(B9,'[3]MASTER LIST VEHICLE'!$C$4:$Q$156,15,FALSE))</f>
        <v/>
      </c>
      <c r="F9" s="90"/>
      <c r="G9" s="91"/>
      <c r="H9" s="92" t="str">
        <f>IF(B9="","",VLOOKUP(B9,'[3]MASTER LIST VEHICLE'!$C$4:$AE$156,29,FALSE))</f>
        <v/>
      </c>
      <c r="I9" s="92" t="s">
        <v>158</v>
      </c>
    </row>
    <row r="10" spans="1:9" ht="15" hidden="1" customHeight="1">
      <c r="A10" s="87"/>
      <c r="B10" s="89"/>
      <c r="C10" s="89" t="str">
        <f>IF(B10="","",VLOOKUP(B10,'[3]MASTER LIST VEHICLE'!$C$4:$J$156,8,FALSE))</f>
        <v/>
      </c>
      <c r="D10" s="89" t="str">
        <f>IF(B10="","",VLOOKUP(B10,'[3]MASTER LIST VEHICLE'!$C$4:$P$156,14,FALSE))</f>
        <v/>
      </c>
      <c r="E10" s="89" t="str">
        <f>IF(B10="","",VLOOKUP(B10,'[3]MASTER LIST VEHICLE'!$C$4:$Q$156,15,FALSE))</f>
        <v/>
      </c>
      <c r="F10" s="90"/>
      <c r="G10" s="91"/>
      <c r="H10" s="92" t="str">
        <f>IF(B10="","",VLOOKUP(B10,'[3]MASTER LIST VEHICLE'!$C$4:$AE$156,29,FALSE))</f>
        <v/>
      </c>
      <c r="I10" s="92" t="s">
        <v>158</v>
      </c>
    </row>
    <row r="11" spans="1:9" ht="15" hidden="1" customHeight="1">
      <c r="A11" s="87"/>
      <c r="B11" s="89"/>
      <c r="C11" s="89" t="str">
        <f>IF(B11="","",VLOOKUP(B11,'[3]MASTER LIST VEHICLE'!$C$4:$J$156,8,FALSE))</f>
        <v/>
      </c>
      <c r="D11" s="89" t="str">
        <f>IF(B11="","",VLOOKUP(B11,'[3]MASTER LIST VEHICLE'!$C$4:$P$156,14,FALSE))</f>
        <v/>
      </c>
      <c r="E11" s="89" t="str">
        <f>IF(B11="","",VLOOKUP(B11,'[3]MASTER LIST VEHICLE'!$C$4:$Q$156,15,FALSE))</f>
        <v/>
      </c>
      <c r="F11" s="90"/>
      <c r="G11" s="91"/>
      <c r="H11" s="92" t="str">
        <f>IF(B11="","",VLOOKUP(B11,'[3]MASTER LIST VEHICLE'!$C$4:$AE$156,29,FALSE))</f>
        <v/>
      </c>
      <c r="I11" s="92" t="s">
        <v>158</v>
      </c>
    </row>
    <row r="12" spans="1:9" ht="15" hidden="1" customHeight="1">
      <c r="A12" s="87"/>
      <c r="B12" s="89"/>
      <c r="C12" s="89" t="str">
        <f>IF(B12="","",VLOOKUP(B12,'[3]MASTER LIST VEHICLE'!$C$4:$J$156,8,FALSE))</f>
        <v/>
      </c>
      <c r="D12" s="89" t="str">
        <f>IF(B12="","",VLOOKUP(B12,'[3]MASTER LIST VEHICLE'!$C$4:$P$156,14,FALSE))</f>
        <v/>
      </c>
      <c r="E12" s="89" t="str">
        <f>IF(B12="","",VLOOKUP(B12,'[3]MASTER LIST VEHICLE'!$C$4:$Q$156,15,FALSE))</f>
        <v/>
      </c>
      <c r="F12" s="90"/>
      <c r="G12" s="91"/>
      <c r="H12" s="92" t="str">
        <f>IF(B12="","",VLOOKUP(B12,'[3]MASTER LIST VEHICLE'!$C$4:$AE$156,29,FALSE))</f>
        <v/>
      </c>
      <c r="I12" s="92" t="s">
        <v>158</v>
      </c>
    </row>
    <row r="13" spans="1:9" ht="15" hidden="1" customHeight="1">
      <c r="A13" s="87"/>
      <c r="B13" s="89"/>
      <c r="C13" s="89" t="str">
        <f>IF(B13="","",VLOOKUP(B13,'[3]MASTER LIST VEHICLE'!$C$4:$J$156,8,FALSE))</f>
        <v/>
      </c>
      <c r="D13" s="89" t="str">
        <f>IF(B13="","",VLOOKUP(B13,'[3]MASTER LIST VEHICLE'!$C$4:$P$156,14,FALSE))</f>
        <v/>
      </c>
      <c r="E13" s="89" t="str">
        <f>IF(B13="","",VLOOKUP(B13,'[3]MASTER LIST VEHICLE'!$C$4:$Q$156,15,FALSE))</f>
        <v/>
      </c>
      <c r="F13" s="90"/>
      <c r="G13" s="91"/>
      <c r="H13" s="92" t="str">
        <f>IF(B13="","",VLOOKUP(B13,'[3]MASTER LIST VEHICLE'!$C$4:$AE$156,29,FALSE))</f>
        <v/>
      </c>
      <c r="I13" s="92" t="s">
        <v>158</v>
      </c>
    </row>
    <row r="14" spans="1:9" ht="15" customHeight="1">
      <c r="A14" s="87">
        <v>4</v>
      </c>
      <c r="B14" s="89" t="s">
        <v>160</v>
      </c>
      <c r="C14" s="89" t="str">
        <f>IF(B14="","",VLOOKUP(B14,'[3]MASTER LIST VEHICLE'!$C$4:$J$156,8,FALSE))</f>
        <v>TOYOTA HIACE COMMUTER MT</v>
      </c>
      <c r="D14" s="89" t="str">
        <f>IF(B14="","",VLOOKUP(B14,'[3]MASTER LIST VEHICLE'!$C$4:$P$156,14,FALSE))</f>
        <v>DRIVER CREW</v>
      </c>
      <c r="E14" s="89" t="str">
        <f>IF(B14="","",VLOOKUP(B14,'[3]MASTER LIST VEHICLE'!$C$4:$Q$156,15,FALSE))</f>
        <v>HC &amp; SUPPORT SERVICES</v>
      </c>
      <c r="F14" s="90">
        <v>43490</v>
      </c>
      <c r="G14" s="91">
        <v>200000</v>
      </c>
      <c r="H14" s="92" t="str">
        <f>IF(B14="","",VLOOKUP(B14,'[3]MASTER LIST VEHICLE'!$C$4:$AE$156,29,FALSE))</f>
        <v>7000003613/10C0299JO</v>
      </c>
      <c r="I14" s="93" t="s">
        <v>158</v>
      </c>
    </row>
    <row r="15" spans="1:9" ht="15" customHeight="1">
      <c r="A15" s="87">
        <v>5</v>
      </c>
      <c r="B15" s="89" t="s">
        <v>95</v>
      </c>
      <c r="C15" s="89" t="str">
        <f>IF(B15="","",VLOOKUP(B15,'[3]MASTER LIST VEHICLE'!$C$4:$J$156,8,FALSE))</f>
        <v>TOYOTA HILUX 2.5G DC 4X4 MT</v>
      </c>
      <c r="D15" s="89" t="str">
        <f>IF(B15="","",VLOOKUP(B15,'[3]MASTER LIST VEHICLE'!$C$4:$P$156,14,FALSE))</f>
        <v>POD CREW</v>
      </c>
      <c r="E15" s="89" t="str">
        <f>IF(B15="","",VLOOKUP(B15,'[3]MASTER LIST VEHICLE'!$C$4:$Q$156,15,FALSE))</f>
        <v>PARTS OPERATION &amp; DISTRIBUTION LOBU</v>
      </c>
      <c r="F15" s="90">
        <v>43490</v>
      </c>
      <c r="G15" s="91">
        <v>200000</v>
      </c>
      <c r="H15" s="92" t="str">
        <f>IF(B15="","",VLOOKUP(B15,'[3]MASTER LIST VEHICLE'!$C$4:$AE$156,29,FALSE))</f>
        <v>7000003613/10C5030HY</v>
      </c>
      <c r="I15" s="92" t="s">
        <v>162</v>
      </c>
    </row>
    <row r="16" spans="1:9" ht="15" customHeight="1">
      <c r="A16" s="87">
        <v>6</v>
      </c>
      <c r="B16" s="89" t="s">
        <v>161</v>
      </c>
      <c r="C16" s="89" t="str">
        <f>IF(B16="","",VLOOKUP(B16,'[3]MASTER LIST VEHICLE'!$C$4:$J$156,8,FALSE))</f>
        <v>TOYOTA FORTUNER 2.4 G 4X4 AT</v>
      </c>
      <c r="D16" s="89" t="str">
        <f>IF(B16="","",VLOOKUP(B16,'[3]MASTER LIST VEHICLE'!$C$4:$P$156,14,FALSE))</f>
        <v>IRWAN MARTUANI SIHALOHO</v>
      </c>
      <c r="E16" s="89" t="str">
        <f>IF(B16="","",VLOOKUP(B16,'[3]MASTER LIST VEHICLE'!$C$4:$Q$156,15,FALSE))</f>
        <v>MANAGEMENT</v>
      </c>
      <c r="F16" s="90">
        <v>43490</v>
      </c>
      <c r="G16" s="91">
        <v>200000</v>
      </c>
      <c r="H16" s="92" t="str">
        <f>IF(B16="","",VLOOKUP(B16,'[3]MASTER LIST VEHICLE'!$C$4:$AE$156,29,FALSE))</f>
        <v>7000003613/10C0299JA</v>
      </c>
      <c r="I16" s="93" t="s">
        <v>158</v>
      </c>
    </row>
    <row r="17" spans="1:13" s="37" customFormat="1" ht="15" hidden="1" customHeight="1">
      <c r="A17" s="87"/>
      <c r="B17" s="89"/>
      <c r="C17" s="89" t="str">
        <f>IF(B17="","",VLOOKUP(B17,'[3]MASTER LIST VEHICLE'!$C$4:$J$156,8,FALSE))</f>
        <v/>
      </c>
      <c r="D17" s="89" t="str">
        <f>IF(B17="","",VLOOKUP(B17,'[3]MASTER LIST VEHICLE'!$C$4:$P$156,14,FALSE))</f>
        <v/>
      </c>
      <c r="E17" s="89" t="str">
        <f>IF(B17="","",VLOOKUP(B17,'[3]MASTER LIST VEHICLE'!$C$4:$Q$156,15,FALSE))</f>
        <v/>
      </c>
      <c r="F17" s="90"/>
      <c r="G17" s="91"/>
      <c r="H17" s="92" t="str">
        <f>IF(B17="","",VLOOKUP(B17,'[3]MASTER LIST VEHICLE'!$C$4:$AE$156,29,FALSE))</f>
        <v/>
      </c>
      <c r="I17" s="93" t="s">
        <v>158</v>
      </c>
      <c r="J17" s="85"/>
      <c r="K17" s="85"/>
      <c r="L17" s="85"/>
      <c r="M17" s="85"/>
    </row>
    <row r="18" spans="1:13" s="37" customFormat="1" ht="15" customHeight="1">
      <c r="A18" s="71">
        <v>7</v>
      </c>
      <c r="B18" s="88" t="s">
        <v>96</v>
      </c>
      <c r="C18" s="86" t="s">
        <v>114</v>
      </c>
      <c r="D18" s="86" t="s">
        <v>104</v>
      </c>
      <c r="E18" s="72" t="s">
        <v>104</v>
      </c>
      <c r="F18" s="73">
        <v>43490</v>
      </c>
      <c r="G18" s="74">
        <v>200000</v>
      </c>
      <c r="H18" s="71" t="s">
        <v>104</v>
      </c>
      <c r="I18" s="71" t="s">
        <v>157</v>
      </c>
      <c r="J18" s="85"/>
      <c r="K18" s="85"/>
      <c r="L18" s="85"/>
      <c r="M18" s="85"/>
    </row>
    <row r="19" spans="1:13">
      <c r="G19" s="74">
        <v>1400000</v>
      </c>
    </row>
  </sheetData>
  <mergeCells count="2">
    <mergeCell ref="A1:H1"/>
    <mergeCell ref="A2:I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18"/>
  <sheetViews>
    <sheetView showGridLines="0" zoomScale="115" zoomScaleNormal="115" workbookViewId="0">
      <selection activeCell="H15" sqref="H15"/>
    </sheetView>
  </sheetViews>
  <sheetFormatPr defaultColWidth="9.140625" defaultRowHeight="11.25"/>
  <cols>
    <col min="1" max="1" width="4.42578125" style="37" customWidth="1"/>
    <col min="2" max="2" width="12.140625" style="82" customWidth="1"/>
    <col min="3" max="3" width="28.140625" style="82" customWidth="1"/>
    <col min="4" max="4" width="21" style="82" customWidth="1"/>
    <col min="5" max="5" width="31.42578125" style="82" customWidth="1"/>
    <col min="6" max="6" width="10" style="52" customWidth="1"/>
    <col min="7" max="7" width="10.28515625" style="53" bestFit="1" customWidth="1"/>
    <col min="8" max="8" width="22" style="37" bestFit="1" customWidth="1"/>
    <col min="9" max="9" width="10.5703125" style="37" bestFit="1" customWidth="1"/>
    <col min="10" max="12" width="9.140625" style="82"/>
    <col min="13" max="13" width="7" style="82" customWidth="1"/>
    <col min="14" max="16384" width="9.140625" style="82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39" t="s">
        <v>0</v>
      </c>
      <c r="B4" s="39" t="s">
        <v>2</v>
      </c>
      <c r="C4" s="39" t="s">
        <v>1</v>
      </c>
      <c r="D4" s="39" t="s">
        <v>4</v>
      </c>
      <c r="E4" s="39" t="s">
        <v>5</v>
      </c>
      <c r="F4" s="40" t="s">
        <v>10</v>
      </c>
      <c r="G4" s="41" t="s">
        <v>18</v>
      </c>
      <c r="H4" s="39" t="s">
        <v>12</v>
      </c>
      <c r="I4" s="39" t="s">
        <v>103</v>
      </c>
    </row>
    <row r="5" spans="1:9" s="54" customFormat="1" ht="15" customHeight="1">
      <c r="A5" s="49">
        <v>1</v>
      </c>
      <c r="B5" s="55" t="s">
        <v>155</v>
      </c>
      <c r="C5" s="55" t="str">
        <f>IF(B5="","",VLOOKUP(B5,'[3]MASTER LIST VEHICLE'!$C$4:$J$156,8,FALSE))</f>
        <v>TOYOTA AVANZA 1.5 VELOZ AT</v>
      </c>
      <c r="D5" s="55" t="str">
        <f>IF(B5="","",VLOOKUP(B5,'[3]MASTER LIST VEHICLE'!$C$4:$P$156,14,FALSE))</f>
        <v>ADE LECATOMPESSY</v>
      </c>
      <c r="E5" s="55" t="str">
        <f>IF(B5="","",VLOOKUP(B5,'[3]MASTER LIST VEHICLE'!$C$4:$Q$156,15,FALSE))</f>
        <v>SHE &amp; CC</v>
      </c>
      <c r="F5" s="56">
        <v>43438</v>
      </c>
      <c r="G5" s="57">
        <v>200000</v>
      </c>
      <c r="H5" s="58" t="str">
        <f>IF(B5="","",VLOOKUP(B5,'[3]MASTER LIST VEHICLE'!$C$4:$AE$156,29,FALSE))</f>
        <v>7000003613/10C0299JS</v>
      </c>
      <c r="I5" s="64" t="s">
        <v>157</v>
      </c>
    </row>
    <row r="6" spans="1:9" ht="15" customHeight="1">
      <c r="A6" s="42">
        <v>2</v>
      </c>
      <c r="B6" s="83" t="s">
        <v>156</v>
      </c>
      <c r="C6" s="83" t="s">
        <v>154</v>
      </c>
      <c r="D6" s="83"/>
      <c r="E6" s="83" t="s">
        <v>104</v>
      </c>
      <c r="F6" s="84">
        <v>43422</v>
      </c>
      <c r="G6" s="63">
        <v>300000</v>
      </c>
      <c r="H6" s="64" t="s">
        <v>104</v>
      </c>
      <c r="I6" s="64" t="s">
        <v>157</v>
      </c>
    </row>
    <row r="7" spans="1:9" ht="15" hidden="1" customHeight="1">
      <c r="A7" s="42">
        <v>8</v>
      </c>
      <c r="B7" s="59"/>
      <c r="C7" s="59" t="str">
        <f>IF(B7="","",VLOOKUP(B7,'[3]MASTER LIST VEHICLE'!$C$4:$J$156,8,FALSE))</f>
        <v/>
      </c>
      <c r="D7" s="59" t="str">
        <f>IF(B7="","",VLOOKUP(B7,'[3]MASTER LIST VEHICLE'!$C$4:$P$156,14,FALSE))</f>
        <v/>
      </c>
      <c r="E7" s="59" t="str">
        <f>IF(B7="","",VLOOKUP(B7,'[3]MASTER LIST VEHICLE'!$C$4:$Q$156,15,FALSE))</f>
        <v/>
      </c>
      <c r="F7" s="60"/>
      <c r="G7" s="61"/>
      <c r="H7" s="62" t="str">
        <f>IF(B7="","",VLOOKUP(B7,'[3]MASTER LIST VEHICLE'!$C$4:$AE$156,29,FALSE))</f>
        <v/>
      </c>
      <c r="I7" s="58"/>
    </row>
    <row r="8" spans="1:9" ht="15" hidden="1" customHeight="1">
      <c r="A8" s="42">
        <v>9</v>
      </c>
      <c r="B8" s="59"/>
      <c r="C8" s="59" t="str">
        <f>IF(B8="","",VLOOKUP(B8,'[3]MASTER LIST VEHICLE'!$C$4:$J$156,8,FALSE))</f>
        <v/>
      </c>
      <c r="D8" s="59" t="str">
        <f>IF(B8="","",VLOOKUP(B8,'[3]MASTER LIST VEHICLE'!$C$4:$P$156,14,FALSE))</f>
        <v/>
      </c>
      <c r="E8" s="59" t="str">
        <f>IF(B8="","",VLOOKUP(B8,'[3]MASTER LIST VEHICLE'!$C$4:$Q$156,15,FALSE))</f>
        <v/>
      </c>
      <c r="F8" s="60"/>
      <c r="G8" s="61"/>
      <c r="H8" s="62" t="str">
        <f>IF(B8="","",VLOOKUP(B8,'[3]MASTER LIST VEHICLE'!$C$4:$AE$156,29,FALSE))</f>
        <v/>
      </c>
      <c r="I8" s="58"/>
    </row>
    <row r="9" spans="1:9" ht="15" hidden="1" customHeight="1">
      <c r="A9" s="42">
        <v>10</v>
      </c>
      <c r="B9" s="59"/>
      <c r="C9" s="59" t="str">
        <f>IF(B9="","",VLOOKUP(B9,'[3]MASTER LIST VEHICLE'!$C$4:$J$156,8,FALSE))</f>
        <v/>
      </c>
      <c r="D9" s="59" t="str">
        <f>IF(B9="","",VLOOKUP(B9,'[3]MASTER LIST VEHICLE'!$C$4:$P$156,14,FALSE))</f>
        <v/>
      </c>
      <c r="E9" s="59" t="str">
        <f>IF(B9="","",VLOOKUP(B9,'[3]MASTER LIST VEHICLE'!$C$4:$Q$156,15,FALSE))</f>
        <v/>
      </c>
      <c r="F9" s="60"/>
      <c r="G9" s="61"/>
      <c r="H9" s="62" t="str">
        <f>IF(B9="","",VLOOKUP(B9,'[3]MASTER LIST VEHICLE'!$C$4:$AE$156,29,FALSE))</f>
        <v/>
      </c>
      <c r="I9" s="58"/>
    </row>
    <row r="10" spans="1:9" ht="15" hidden="1" customHeight="1">
      <c r="A10" s="42">
        <v>11</v>
      </c>
      <c r="B10" s="59"/>
      <c r="C10" s="59" t="str">
        <f>IF(B10="","",VLOOKUP(B10,'[3]MASTER LIST VEHICLE'!$C$4:$J$156,8,FALSE))</f>
        <v/>
      </c>
      <c r="D10" s="59" t="str">
        <f>IF(B10="","",VLOOKUP(B10,'[3]MASTER LIST VEHICLE'!$C$4:$P$156,14,FALSE))</f>
        <v/>
      </c>
      <c r="E10" s="59" t="str">
        <f>IF(B10="","",VLOOKUP(B10,'[3]MASTER LIST VEHICLE'!$C$4:$Q$156,15,FALSE))</f>
        <v/>
      </c>
      <c r="F10" s="60"/>
      <c r="G10" s="61"/>
      <c r="H10" s="62" t="str">
        <f>IF(B10="","",VLOOKUP(B10,'[3]MASTER LIST VEHICLE'!$C$4:$AE$156,29,FALSE))</f>
        <v/>
      </c>
      <c r="I10" s="58"/>
    </row>
    <row r="11" spans="1:9" ht="15" hidden="1" customHeight="1">
      <c r="A11" s="42">
        <v>12</v>
      </c>
      <c r="B11" s="59"/>
      <c r="C11" s="59" t="str">
        <f>IF(B11="","",VLOOKUP(B11,'[3]MASTER LIST VEHICLE'!$C$4:$J$156,8,FALSE))</f>
        <v/>
      </c>
      <c r="D11" s="59" t="str">
        <f>IF(B11="","",VLOOKUP(B11,'[3]MASTER LIST VEHICLE'!$C$4:$P$156,14,FALSE))</f>
        <v/>
      </c>
      <c r="E11" s="59" t="str">
        <f>IF(B11="","",VLOOKUP(B11,'[3]MASTER LIST VEHICLE'!$C$4:$Q$156,15,FALSE))</f>
        <v/>
      </c>
      <c r="F11" s="68"/>
      <c r="G11" s="79"/>
      <c r="H11" s="80" t="str">
        <f>IF(B11="","",VLOOKUP(B11,'[3]MASTER LIST VEHICLE'!$C$4:$AE$156,29,FALSE))</f>
        <v/>
      </c>
      <c r="I11" s="81"/>
    </row>
    <row r="12" spans="1:9" ht="15" customHeight="1">
      <c r="F12" s="73"/>
      <c r="G12" s="74">
        <f>SUM(G5:G11)</f>
        <v>500000</v>
      </c>
      <c r="H12" s="71"/>
      <c r="I12" s="71"/>
    </row>
    <row r="13" spans="1:9" ht="15" customHeight="1"/>
    <row r="14" spans="1:9" ht="15" customHeight="1">
      <c r="E14" s="78"/>
    </row>
    <row r="15" spans="1:9" ht="15" customHeight="1"/>
    <row r="16" spans="1:9" ht="15" customHeight="1"/>
    <row r="17" ht="15" customHeight="1"/>
    <row r="18" ht="15" customHeight="1"/>
  </sheetData>
  <mergeCells count="2">
    <mergeCell ref="A1:H1"/>
    <mergeCell ref="A2:I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M17"/>
  <sheetViews>
    <sheetView showGridLines="0" zoomScale="115" zoomScaleNormal="115" workbookViewId="0">
      <selection activeCell="G25" sqref="G25"/>
    </sheetView>
  </sheetViews>
  <sheetFormatPr defaultColWidth="9.140625" defaultRowHeight="11.25"/>
  <cols>
    <col min="1" max="1" width="4.42578125" style="37" customWidth="1"/>
    <col min="2" max="2" width="12.140625" style="94" customWidth="1"/>
    <col min="3" max="3" width="28.140625" style="94" customWidth="1"/>
    <col min="4" max="4" width="21.140625" style="94" customWidth="1"/>
    <col min="5" max="5" width="23.28515625" style="94" customWidth="1"/>
    <col min="6" max="6" width="10" style="52" customWidth="1"/>
    <col min="7" max="7" width="10.28515625" style="53" customWidth="1"/>
    <col min="8" max="8" width="22" style="37" customWidth="1"/>
    <col min="9" max="9" width="15.42578125" style="37" customWidth="1"/>
    <col min="10" max="12" width="9.140625" style="94"/>
    <col min="13" max="13" width="7" style="94" customWidth="1"/>
    <col min="14" max="16384" width="9.140625" style="94"/>
  </cols>
  <sheetData>
    <row r="1" spans="1:13" ht="21" customHeight="1">
      <c r="A1" s="125"/>
      <c r="B1" s="125"/>
      <c r="C1" s="125"/>
      <c r="D1" s="125"/>
      <c r="E1" s="125"/>
      <c r="F1" s="125"/>
      <c r="G1" s="125"/>
      <c r="H1" s="125"/>
    </row>
    <row r="2" spans="1:13" s="37" customFormat="1" ht="27" customHeight="1">
      <c r="A2" s="95" t="s">
        <v>0</v>
      </c>
      <c r="B2" s="95" t="s">
        <v>2</v>
      </c>
      <c r="C2" s="95" t="s">
        <v>1</v>
      </c>
      <c r="D2" s="95" t="s">
        <v>4</v>
      </c>
      <c r="E2" s="95" t="s">
        <v>5</v>
      </c>
      <c r="F2" s="96" t="s">
        <v>10</v>
      </c>
      <c r="G2" s="97" t="s">
        <v>18</v>
      </c>
      <c r="H2" s="95" t="s">
        <v>12</v>
      </c>
      <c r="I2" s="95" t="s">
        <v>103</v>
      </c>
    </row>
    <row r="3" spans="1:13" s="54" customFormat="1" ht="15" customHeight="1">
      <c r="A3" s="87">
        <v>1</v>
      </c>
      <c r="B3" s="89" t="s">
        <v>160</v>
      </c>
      <c r="C3" s="89" t="str">
        <f>IF(B3="","",VLOOKUP(B3,'[3]MASTER LIST VEHICLE'!$C$4:$J$156,8,FALSE))</f>
        <v>TOYOTA HIACE COMMUTER MT</v>
      </c>
      <c r="D3" s="89" t="str">
        <f>IF(B3="","",VLOOKUP(B3,'[3]MASTER LIST VEHICLE'!$C$4:$P$156,14,FALSE))</f>
        <v>DRIVER CREW</v>
      </c>
      <c r="E3" s="89" t="str">
        <f>IF(B3="","",VLOOKUP(B3,'[3]MASTER LIST VEHICLE'!$C$4:$Q$156,15,FALSE))</f>
        <v>HC &amp; SUPPORT SERVICES</v>
      </c>
      <c r="F3" s="99">
        <v>43542</v>
      </c>
      <c r="G3" s="91">
        <v>200000</v>
      </c>
      <c r="H3" s="101" t="str">
        <f>IF(B3="","",VLOOKUP(B3,'[3]MASTER LIST VEHICLE'!$C$4:$AE$156,29,FALSE))</f>
        <v>7000003613/10C0299JO</v>
      </c>
      <c r="I3" s="92" t="s">
        <v>162</v>
      </c>
    </row>
    <row r="4" spans="1:13" s="54" customFormat="1" ht="15" customHeight="1">
      <c r="A4" s="87">
        <v>2</v>
      </c>
      <c r="B4" s="89" t="s">
        <v>29</v>
      </c>
      <c r="C4" s="89" t="str">
        <f>IF(B4="","",VLOOKUP(B4,'[3]MASTER LIST VEHICLE'!$C$4:$J$156,8,FALSE))</f>
        <v>FORD RANGER DBL CABIN 4X4 XLT 3.0 M/T</v>
      </c>
      <c r="D4" s="89" t="str">
        <f>IF(B4="","",VLOOKUP(B4,'[3]MASTER LIST VEHICLE'!$C$4:$P$156,14,FALSE))</f>
        <v>PLAN TO SCRAP</v>
      </c>
      <c r="E4" s="89" t="str">
        <f>IF(B4="","",VLOOKUP(B4,'[3]MASTER LIST VEHICLE'!$C$4:$Q$156,15,FALSE))</f>
        <v>HC &amp; SUPPORT SERVICES</v>
      </c>
      <c r="F4" s="99">
        <v>43542</v>
      </c>
      <c r="G4" s="91">
        <v>200000</v>
      </c>
      <c r="H4" s="101" t="str">
        <f>IF(B4="","",VLOOKUP(B4,'[3]MASTER LIST VEHICLE'!$C$4:$AE$156,29,FALSE))</f>
        <v>7000003613/10C0299JO</v>
      </c>
      <c r="I4" s="92" t="s">
        <v>162</v>
      </c>
    </row>
    <row r="5" spans="1:13" s="54" customFormat="1" ht="15" hidden="1" customHeight="1">
      <c r="A5" s="87">
        <v>3</v>
      </c>
      <c r="B5" s="89" t="s">
        <v>111</v>
      </c>
      <c r="C5" s="89" t="str">
        <f>IF(B5="","",VLOOKUP(B5,'[3]MASTER LIST VEHICLE'!$C$4:$J$156,8,FALSE))</f>
        <v>FORD EVEREST 4X4 2.5L TDMT-XLT</v>
      </c>
      <c r="D5" s="89" t="str">
        <f>IF(B5="","",VLOOKUP(B5,'[3]MASTER LIST VEHICLE'!$C$4:$P$156,14,FALSE))</f>
        <v>I NENGAH SUMANTRA</v>
      </c>
      <c r="E5" s="89" t="str">
        <f>IF(B5="","",VLOOKUP(B5,'[3]MASTER LIST VEHICLE'!$C$4:$Q$156,15,FALSE))</f>
        <v>MRC</v>
      </c>
      <c r="F5" s="99">
        <v>43490</v>
      </c>
      <c r="G5" s="91">
        <v>200000</v>
      </c>
      <c r="H5" s="101" t="str">
        <f>IF(B5="","",VLOOKUP(B5,'[3]MASTER LIST VEHICLE'!$C$4:$AE$156,29,FALSE))</f>
        <v>7000003613/10C9060HG</v>
      </c>
      <c r="I5" s="92" t="s">
        <v>162</v>
      </c>
    </row>
    <row r="6" spans="1:13" ht="15" hidden="1" customHeight="1">
      <c r="A6" s="87">
        <v>4</v>
      </c>
      <c r="B6" s="89" t="s">
        <v>159</v>
      </c>
      <c r="C6" s="89" t="str">
        <f>IF(B6="","",VLOOKUP(B6,'[3]MASTER LIST VEHICLE'!$C$4:$J$156,8,FALSE))</f>
        <v>FORD RANGER D/C XLT 2.0 ( 4 X 4 ) MT</v>
      </c>
      <c r="D6" s="89" t="str">
        <f>IF(B6="","",VLOOKUP(B6,'[3]MASTER LIST VEHICLE'!$C$4:$P$156,14,FALSE))</f>
        <v>ADE PURNOMO / SYAMSIR / RUDI K</v>
      </c>
      <c r="E6" s="89" t="str">
        <f>IF(B6="","",VLOOKUP(B6,'[3]MASTER LIST VEHICLE'!$C$4:$Q$156,15,FALSE))</f>
        <v>SERVICE OPERATION UNDERGROUND</v>
      </c>
      <c r="F6" s="99"/>
      <c r="G6" s="91">
        <v>200000</v>
      </c>
      <c r="H6" s="101" t="str">
        <f>IF(B6="","",VLOOKUP(B6,'[3]MASTER LIST VEHICLE'!$C$4:$AE$156,29,FALSE))</f>
        <v>7000003613/10C6060HG</v>
      </c>
      <c r="I6" s="92" t="s">
        <v>158</v>
      </c>
    </row>
    <row r="7" spans="1:13" ht="15" hidden="1" customHeight="1">
      <c r="A7" s="87"/>
      <c r="B7" s="89"/>
      <c r="C7" s="89" t="str">
        <f>IF(B7="","",VLOOKUP(B7,'[3]MASTER LIST VEHICLE'!$C$4:$J$156,8,FALSE))</f>
        <v/>
      </c>
      <c r="D7" s="89" t="str">
        <f>IF(B7="","",VLOOKUP(B7,'[3]MASTER LIST VEHICLE'!$C$4:$P$156,14,FALSE))</f>
        <v/>
      </c>
      <c r="E7" s="89" t="str">
        <f>IF(B7="","",VLOOKUP(B7,'[3]MASTER LIST VEHICLE'!$C$4:$Q$156,15,FALSE))</f>
        <v/>
      </c>
      <c r="F7" s="99"/>
      <c r="G7" s="91">
        <v>200000</v>
      </c>
      <c r="H7" s="101" t="str">
        <f>IF(B7="","",VLOOKUP(B7,'[3]MASTER LIST VEHICLE'!$C$4:$AE$156,29,FALSE))</f>
        <v/>
      </c>
      <c r="I7" s="92" t="s">
        <v>158</v>
      </c>
    </row>
    <row r="8" spans="1:13" ht="15" hidden="1" customHeight="1">
      <c r="A8" s="87"/>
      <c r="B8" s="89"/>
      <c r="C8" s="89" t="str">
        <f>IF(B8="","",VLOOKUP(B8,'[3]MASTER LIST VEHICLE'!$C$4:$J$156,8,FALSE))</f>
        <v/>
      </c>
      <c r="D8" s="89" t="str">
        <f>IF(B8="","",VLOOKUP(B8,'[3]MASTER LIST VEHICLE'!$C$4:$P$156,14,FALSE))</f>
        <v/>
      </c>
      <c r="E8" s="89" t="str">
        <f>IF(B8="","",VLOOKUP(B8,'[3]MASTER LIST VEHICLE'!$C$4:$Q$156,15,FALSE))</f>
        <v/>
      </c>
      <c r="F8" s="99"/>
      <c r="G8" s="91">
        <v>200000</v>
      </c>
      <c r="H8" s="101" t="str">
        <f>IF(B8="","",VLOOKUP(B8,'[3]MASTER LIST VEHICLE'!$C$4:$AE$156,29,FALSE))</f>
        <v/>
      </c>
      <c r="I8" s="92" t="s">
        <v>158</v>
      </c>
    </row>
    <row r="9" spans="1:13" ht="15" hidden="1" customHeight="1">
      <c r="A9" s="87"/>
      <c r="B9" s="89"/>
      <c r="C9" s="89" t="str">
        <f>IF(B9="","",VLOOKUP(B9,'[3]MASTER LIST VEHICLE'!$C$4:$J$156,8,FALSE))</f>
        <v/>
      </c>
      <c r="D9" s="89" t="str">
        <f>IF(B9="","",VLOOKUP(B9,'[3]MASTER LIST VEHICLE'!$C$4:$P$156,14,FALSE))</f>
        <v/>
      </c>
      <c r="E9" s="89" t="str">
        <f>IF(B9="","",VLOOKUP(B9,'[3]MASTER LIST VEHICLE'!$C$4:$Q$156,15,FALSE))</f>
        <v/>
      </c>
      <c r="F9" s="99"/>
      <c r="G9" s="91">
        <v>200000</v>
      </c>
      <c r="H9" s="101" t="str">
        <f>IF(B9="","",VLOOKUP(B9,'[3]MASTER LIST VEHICLE'!$C$4:$AE$156,29,FALSE))</f>
        <v/>
      </c>
      <c r="I9" s="92" t="s">
        <v>158</v>
      </c>
    </row>
    <row r="10" spans="1:13" ht="15" hidden="1" customHeight="1">
      <c r="A10" s="87"/>
      <c r="B10" s="89"/>
      <c r="C10" s="89" t="str">
        <f>IF(B10="","",VLOOKUP(B10,'[3]MASTER LIST VEHICLE'!$C$4:$J$156,8,FALSE))</f>
        <v/>
      </c>
      <c r="D10" s="89" t="str">
        <f>IF(B10="","",VLOOKUP(B10,'[3]MASTER LIST VEHICLE'!$C$4:$P$156,14,FALSE))</f>
        <v/>
      </c>
      <c r="E10" s="89" t="str">
        <f>IF(B10="","",VLOOKUP(B10,'[3]MASTER LIST VEHICLE'!$C$4:$Q$156,15,FALSE))</f>
        <v/>
      </c>
      <c r="F10" s="99"/>
      <c r="G10" s="91">
        <v>200000</v>
      </c>
      <c r="H10" s="101" t="str">
        <f>IF(B10="","",VLOOKUP(B10,'[3]MASTER LIST VEHICLE'!$C$4:$AE$156,29,FALSE))</f>
        <v/>
      </c>
      <c r="I10" s="92" t="s">
        <v>158</v>
      </c>
    </row>
    <row r="11" spans="1:13" ht="15" hidden="1" customHeight="1">
      <c r="A11" s="87"/>
      <c r="B11" s="89"/>
      <c r="C11" s="89" t="str">
        <f>IF(B11="","",VLOOKUP(B11,'[3]MASTER LIST VEHICLE'!$C$4:$J$156,8,FALSE))</f>
        <v/>
      </c>
      <c r="D11" s="89" t="str">
        <f>IF(B11="","",VLOOKUP(B11,'[3]MASTER LIST VEHICLE'!$C$4:$P$156,14,FALSE))</f>
        <v/>
      </c>
      <c r="E11" s="89" t="str">
        <f>IF(B11="","",VLOOKUP(B11,'[3]MASTER LIST VEHICLE'!$C$4:$Q$156,15,FALSE))</f>
        <v/>
      </c>
      <c r="F11" s="99"/>
      <c r="G11" s="91">
        <v>200000</v>
      </c>
      <c r="H11" s="101" t="str">
        <f>IF(B11="","",VLOOKUP(B11,'[3]MASTER LIST VEHICLE'!$C$4:$AE$156,29,FALSE))</f>
        <v/>
      </c>
      <c r="I11" s="92" t="s">
        <v>158</v>
      </c>
    </row>
    <row r="12" spans="1:13" ht="15" hidden="1" customHeight="1">
      <c r="A12" s="87">
        <v>4</v>
      </c>
      <c r="B12" s="89" t="s">
        <v>160</v>
      </c>
      <c r="C12" s="89" t="str">
        <f>IF(B12="","",VLOOKUP(B12,'[3]MASTER LIST VEHICLE'!$C$4:$J$156,8,FALSE))</f>
        <v>TOYOTA HIACE COMMUTER MT</v>
      </c>
      <c r="D12" s="89" t="str">
        <f>IF(B12="","",VLOOKUP(B12,'[3]MASTER LIST VEHICLE'!$C$4:$P$156,14,FALSE))</f>
        <v>DRIVER CREW</v>
      </c>
      <c r="E12" s="89" t="str">
        <f>IF(B12="","",VLOOKUP(B12,'[3]MASTER LIST VEHICLE'!$C$4:$Q$156,15,FALSE))</f>
        <v>HC &amp; SUPPORT SERVICES</v>
      </c>
      <c r="F12" s="99">
        <v>43490</v>
      </c>
      <c r="G12" s="91">
        <v>200000</v>
      </c>
      <c r="H12" s="101" t="str">
        <f>IF(B12="","",VLOOKUP(B12,'[3]MASTER LIST VEHICLE'!$C$4:$AE$156,29,FALSE))</f>
        <v>7000003613/10C0299JO</v>
      </c>
      <c r="I12" s="93" t="s">
        <v>158</v>
      </c>
    </row>
    <row r="13" spans="1:13" ht="15" hidden="1" customHeight="1">
      <c r="A13" s="87">
        <v>5</v>
      </c>
      <c r="B13" s="89" t="s">
        <v>95</v>
      </c>
      <c r="C13" s="89" t="str">
        <f>IF(B13="","",VLOOKUP(B13,'[3]MASTER LIST VEHICLE'!$C$4:$J$156,8,FALSE))</f>
        <v>TOYOTA HILUX 2.5G DC 4X4 MT</v>
      </c>
      <c r="D13" s="89" t="str">
        <f>IF(B13="","",VLOOKUP(B13,'[3]MASTER LIST VEHICLE'!$C$4:$P$156,14,FALSE))</f>
        <v>POD CREW</v>
      </c>
      <c r="E13" s="89" t="str">
        <f>IF(B13="","",VLOOKUP(B13,'[3]MASTER LIST VEHICLE'!$C$4:$Q$156,15,FALSE))</f>
        <v>PARTS OPERATION &amp; DISTRIBUTION LOBU</v>
      </c>
      <c r="F13" s="99">
        <v>43490</v>
      </c>
      <c r="G13" s="91">
        <v>200000</v>
      </c>
      <c r="H13" s="101" t="str">
        <f>IF(B13="","",VLOOKUP(B13,'[3]MASTER LIST VEHICLE'!$C$4:$AE$156,29,FALSE))</f>
        <v>7000003613/10C5030HY</v>
      </c>
      <c r="I13" s="92" t="s">
        <v>162</v>
      </c>
    </row>
    <row r="14" spans="1:13" ht="15" hidden="1" customHeight="1">
      <c r="A14" s="87">
        <v>6</v>
      </c>
      <c r="B14" s="89" t="s">
        <v>161</v>
      </c>
      <c r="C14" s="89" t="str">
        <f>IF(B14="","",VLOOKUP(B14,'[3]MASTER LIST VEHICLE'!$C$4:$J$156,8,FALSE))</f>
        <v>TOYOTA FORTUNER 2.4 G 4X4 AT</v>
      </c>
      <c r="D14" s="89" t="str">
        <f>IF(B14="","",VLOOKUP(B14,'[3]MASTER LIST VEHICLE'!$C$4:$P$156,14,FALSE))</f>
        <v>IRWAN MARTUANI SIHALOHO</v>
      </c>
      <c r="E14" s="89" t="str">
        <f>IF(B14="","",VLOOKUP(B14,'[3]MASTER LIST VEHICLE'!$C$4:$Q$156,15,FALSE))</f>
        <v>MANAGEMENT</v>
      </c>
      <c r="F14" s="99">
        <v>43490</v>
      </c>
      <c r="G14" s="91">
        <v>200000</v>
      </c>
      <c r="H14" s="101" t="str">
        <f>IF(B14="","",VLOOKUP(B14,'[3]MASTER LIST VEHICLE'!$C$4:$AE$156,29,FALSE))</f>
        <v>7000003613/10C0299JA</v>
      </c>
      <c r="I14" s="93" t="s">
        <v>158</v>
      </c>
    </row>
    <row r="15" spans="1:13" s="37" customFormat="1" ht="15" hidden="1" customHeight="1">
      <c r="A15" s="87"/>
      <c r="B15" s="89"/>
      <c r="C15" s="89" t="str">
        <f>IF(B15="","",VLOOKUP(B15,'[3]MASTER LIST VEHICLE'!$C$4:$J$156,8,FALSE))</f>
        <v/>
      </c>
      <c r="D15" s="89" t="str">
        <f>IF(B15="","",VLOOKUP(B15,'[3]MASTER LIST VEHICLE'!$C$4:$P$156,14,FALSE))</f>
        <v/>
      </c>
      <c r="E15" s="89" t="str">
        <f>IF(B15="","",VLOOKUP(B15,'[3]MASTER LIST VEHICLE'!$C$4:$Q$156,15,FALSE))</f>
        <v/>
      </c>
      <c r="F15" s="99"/>
      <c r="G15" s="91">
        <v>200000</v>
      </c>
      <c r="H15" s="101" t="str">
        <f>IF(B15="","",VLOOKUP(B15,'[3]MASTER LIST VEHICLE'!$C$4:$AE$156,29,FALSE))</f>
        <v/>
      </c>
      <c r="I15" s="93" t="s">
        <v>158</v>
      </c>
      <c r="J15" s="94"/>
      <c r="K15" s="94"/>
      <c r="L15" s="94"/>
      <c r="M15" s="94"/>
    </row>
    <row r="16" spans="1:13" s="37" customFormat="1" ht="15" hidden="1" customHeight="1">
      <c r="A16" s="71">
        <v>7</v>
      </c>
      <c r="B16" s="88" t="s">
        <v>96</v>
      </c>
      <c r="C16" s="86" t="s">
        <v>114</v>
      </c>
      <c r="D16" s="86" t="s">
        <v>104</v>
      </c>
      <c r="E16" s="72" t="s">
        <v>104</v>
      </c>
      <c r="F16" s="100">
        <v>43490</v>
      </c>
      <c r="G16" s="91">
        <v>200000</v>
      </c>
      <c r="H16" s="102" t="s">
        <v>104</v>
      </c>
      <c r="I16" s="71" t="s">
        <v>157</v>
      </c>
      <c r="J16" s="94"/>
      <c r="K16" s="94"/>
      <c r="L16" s="94"/>
      <c r="M16" s="94"/>
    </row>
    <row r="17" spans="7:7">
      <c r="G17" s="74">
        <f>SUM(G3:G4)</f>
        <v>400000</v>
      </c>
    </row>
  </sheetData>
  <mergeCells count="1">
    <mergeCell ref="A1:H1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M30"/>
  <sheetViews>
    <sheetView showGridLines="0" zoomScale="115" zoomScaleNormal="115" workbookViewId="0">
      <selection activeCell="H7" sqref="H7"/>
    </sheetView>
  </sheetViews>
  <sheetFormatPr defaultColWidth="9.140625" defaultRowHeight="11.25"/>
  <cols>
    <col min="1" max="1" width="4.42578125" style="37" customWidth="1"/>
    <col min="2" max="2" width="12.140625" style="98" customWidth="1"/>
    <col min="3" max="3" width="36" style="98" customWidth="1"/>
    <col min="4" max="4" width="22.5703125" style="98" customWidth="1"/>
    <col min="5" max="5" width="29.28515625" style="98" customWidth="1"/>
    <col min="6" max="6" width="10" style="52" customWidth="1"/>
    <col min="7" max="7" width="10.28515625" style="53" customWidth="1"/>
    <col min="8" max="8" width="22" style="37" customWidth="1"/>
    <col min="9" max="9" width="11.5703125" style="37" customWidth="1"/>
    <col min="10" max="12" width="9.140625" style="98"/>
    <col min="13" max="13" width="7" style="98" customWidth="1"/>
    <col min="14" max="16384" width="9.140625" style="98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95" t="s">
        <v>0</v>
      </c>
      <c r="B4" s="95" t="s">
        <v>2</v>
      </c>
      <c r="C4" s="95" t="s">
        <v>1</v>
      </c>
      <c r="D4" s="95" t="s">
        <v>4</v>
      </c>
      <c r="E4" s="95" t="s">
        <v>5</v>
      </c>
      <c r="F4" s="96" t="s">
        <v>10</v>
      </c>
      <c r="G4" s="97" t="s">
        <v>18</v>
      </c>
      <c r="H4" s="95" t="s">
        <v>12</v>
      </c>
      <c r="I4" s="95" t="s">
        <v>103</v>
      </c>
    </row>
    <row r="5" spans="1:9" s="54" customFormat="1" ht="15" customHeight="1">
      <c r="A5" s="87">
        <v>1</v>
      </c>
      <c r="B5" s="89" t="s">
        <v>35</v>
      </c>
      <c r="C5" s="89" t="str">
        <f>IF(B5="","",VLOOKUP(B5,'[3]MASTER LIST VEHICLE'!$C$4:$J$156,8,FALSE))</f>
        <v>MINIBUS LGS TOYOTA KIJANG - LGX</v>
      </c>
      <c r="D5" s="89" t="str">
        <f>IF(B5="","",VLOOKUP(B5,'[3]MASTER LIST VEHICLE'!$C$4:$P$156,14,FALSE))</f>
        <v>PLAN TO SCRAP</v>
      </c>
      <c r="E5" s="89" t="str">
        <f>IF(B5="","",VLOOKUP(B5,'[3]MASTER LIST VEHICLE'!$C$4:$Q$156,15,FALSE))</f>
        <v>HC &amp; SUPPORT SERVICES</v>
      </c>
      <c r="F5" s="90">
        <v>43599</v>
      </c>
      <c r="G5" s="91">
        <v>200000</v>
      </c>
      <c r="H5" s="58" t="str">
        <f>VLOOKUP(B5,'[3]MASTER LIST VEHICLE'!$C$4:$AF$150,30,0)</f>
        <v>7000003605/10C0299JO</v>
      </c>
      <c r="I5" s="92" t="s">
        <v>164</v>
      </c>
    </row>
    <row r="6" spans="1:9" s="54" customFormat="1" ht="15" customHeight="1">
      <c r="A6" s="87">
        <v>2</v>
      </c>
      <c r="B6" s="89" t="s">
        <v>72</v>
      </c>
      <c r="C6" s="89" t="str">
        <f>IF(B6="","",VLOOKUP(B6,'[3]MASTER LIST VEHICLE'!$C$4:$J$156,8,FALSE))</f>
        <v xml:space="preserve">ISUZU PANTHER TBR 54F TURBO LS </v>
      </c>
      <c r="D6" s="89" t="str">
        <f>IF(B6="","",VLOOKUP(B6,'[3]MASTER LIST VEHICLE'!$C$4:$P$156,14,FALSE))</f>
        <v>FINANCE CREW</v>
      </c>
      <c r="E6" s="89" t="str">
        <f>IF(B6="","",VLOOKUP(B6,'[3]MASTER LIST VEHICLE'!$C$4:$Q$156,15,FALSE))</f>
        <v>FINANCE &amp; CONTRACT MANAGEMENT</v>
      </c>
      <c r="F6" s="90">
        <v>43599</v>
      </c>
      <c r="G6" s="91">
        <v>200000</v>
      </c>
      <c r="H6" s="58" t="str">
        <f>VLOOKUP(B6,'[3]MASTER LIST VEHICLE'!$C$4:$AF$150,30,0)</f>
        <v>7000003605/10C0299KB</v>
      </c>
      <c r="I6" s="92" t="s">
        <v>164</v>
      </c>
    </row>
    <row r="7" spans="1:9" s="54" customFormat="1" ht="15" customHeight="1">
      <c r="A7" s="87">
        <v>3</v>
      </c>
      <c r="B7" s="89" t="s">
        <v>151</v>
      </c>
      <c r="C7" s="89" t="str">
        <f>IF(B7="","",VLOOKUP(B7,'[3]MASTER LIST VEHICLE'!$C$4:$J$156,8,FALSE))</f>
        <v>TOYOTA AVANZA 1.5 VELOZ AT</v>
      </c>
      <c r="D7" s="89" t="str">
        <f>IF(B7="","",VLOOKUP(B7,'[3]MASTER LIST VEHICLE'!$C$4:$P$156,14,FALSE))</f>
        <v>FRANS YULES TOREY</v>
      </c>
      <c r="E7" s="89" t="str">
        <f>IF(B7="","",VLOOKUP(B7,'[3]MASTER LIST VEHICLE'!$C$4:$Q$156,15,FALSE))</f>
        <v>CRC</v>
      </c>
      <c r="F7" s="90">
        <v>43599</v>
      </c>
      <c r="G7" s="91">
        <v>200000</v>
      </c>
      <c r="H7" s="58" t="str">
        <f>VLOOKUP(B7,'[3]MASTER LIST VEHICLE'!$C$4:$AF$150,30,0)</f>
        <v>7000003605/10C5060HG</v>
      </c>
      <c r="I7" s="92" t="s">
        <v>164</v>
      </c>
    </row>
    <row r="8" spans="1:9" ht="15" hidden="1" customHeight="1">
      <c r="A8" s="87">
        <v>4</v>
      </c>
      <c r="B8" s="89"/>
      <c r="C8" s="89" t="str">
        <f>IF(B8="","",VLOOKUP(B8,'[3]MASTER LIST VEHICLE'!$C$4:$J$156,8,FALSE))</f>
        <v/>
      </c>
      <c r="D8" s="89" t="str">
        <f>IF(B8="","",VLOOKUP(B8,'[3]MASTER LIST VEHICLE'!$C$4:$P$156,14,FALSE))</f>
        <v/>
      </c>
      <c r="E8" s="89" t="str">
        <f>IF(B8="","",VLOOKUP(B8,'[3]MASTER LIST VEHICLE'!$C$4:$Q$156,15,FALSE))</f>
        <v/>
      </c>
      <c r="F8" s="90">
        <v>43599</v>
      </c>
      <c r="G8" s="91">
        <v>200000</v>
      </c>
      <c r="H8" s="58" t="e">
        <f>VLOOKUP(B8,'[3]MASTER LIST VEHICLE'!$C$4:$AF$150,30,0)</f>
        <v>#N/A</v>
      </c>
      <c r="I8" s="92"/>
    </row>
    <row r="9" spans="1:9" ht="15" hidden="1" customHeight="1">
      <c r="A9" s="87"/>
      <c r="B9" s="89"/>
      <c r="C9" s="89" t="str">
        <f>IF(B9="","",VLOOKUP(B9,'[3]MASTER LIST VEHICLE'!$C$4:$J$156,8,FALSE))</f>
        <v/>
      </c>
      <c r="D9" s="89" t="str">
        <f>IF(B9="","",VLOOKUP(B9,'[3]MASTER LIST VEHICLE'!$C$4:$P$156,14,FALSE))</f>
        <v/>
      </c>
      <c r="E9" s="89" t="str">
        <f>IF(B9="","",VLOOKUP(B9,'[3]MASTER LIST VEHICLE'!$C$4:$Q$156,15,FALSE))</f>
        <v/>
      </c>
      <c r="F9" s="90">
        <v>43599</v>
      </c>
      <c r="G9" s="91">
        <v>200000</v>
      </c>
      <c r="H9" s="58" t="e">
        <f>VLOOKUP(B9,'[3]MASTER LIST VEHICLE'!$C$4:$AF$150,30,0)</f>
        <v>#N/A</v>
      </c>
      <c r="I9" s="92"/>
    </row>
    <row r="10" spans="1:9" ht="15" hidden="1" customHeight="1">
      <c r="A10" s="87"/>
      <c r="B10" s="89"/>
      <c r="C10" s="89" t="str">
        <f>IF(B10="","",VLOOKUP(B10,'[3]MASTER LIST VEHICLE'!$C$4:$J$156,8,FALSE))</f>
        <v/>
      </c>
      <c r="D10" s="89" t="str">
        <f>IF(B10="","",VLOOKUP(B10,'[3]MASTER LIST VEHICLE'!$C$4:$P$156,14,FALSE))</f>
        <v/>
      </c>
      <c r="E10" s="89" t="str">
        <f>IF(B10="","",VLOOKUP(B10,'[3]MASTER LIST VEHICLE'!$C$4:$Q$156,15,FALSE))</f>
        <v/>
      </c>
      <c r="F10" s="90">
        <v>43599</v>
      </c>
      <c r="G10" s="91">
        <v>200000</v>
      </c>
      <c r="H10" s="58" t="e">
        <f>VLOOKUP(B10,'[3]MASTER LIST VEHICLE'!$C$4:$AF$150,30,0)</f>
        <v>#N/A</v>
      </c>
      <c r="I10" s="92"/>
    </row>
    <row r="11" spans="1:9" ht="15" hidden="1" customHeight="1">
      <c r="A11" s="87"/>
      <c r="B11" s="89"/>
      <c r="C11" s="89" t="str">
        <f>IF(B11="","",VLOOKUP(B11,'[3]MASTER LIST VEHICLE'!$C$4:$J$156,8,FALSE))</f>
        <v/>
      </c>
      <c r="D11" s="89" t="str">
        <f>IF(B11="","",VLOOKUP(B11,'[3]MASTER LIST VEHICLE'!$C$4:$P$156,14,FALSE))</f>
        <v/>
      </c>
      <c r="E11" s="89" t="str">
        <f>IF(B11="","",VLOOKUP(B11,'[3]MASTER LIST VEHICLE'!$C$4:$Q$156,15,FALSE))</f>
        <v/>
      </c>
      <c r="F11" s="90">
        <v>43599</v>
      </c>
      <c r="G11" s="91">
        <v>200000</v>
      </c>
      <c r="H11" s="58" t="e">
        <f>VLOOKUP(B11,'[3]MASTER LIST VEHICLE'!$C$4:$AF$150,30,0)</f>
        <v>#N/A</v>
      </c>
      <c r="I11" s="92"/>
    </row>
    <row r="12" spans="1:9" ht="15" hidden="1" customHeight="1">
      <c r="A12" s="87"/>
      <c r="B12" s="89"/>
      <c r="C12" s="89" t="str">
        <f>IF(B12="","",VLOOKUP(B12,'[3]MASTER LIST VEHICLE'!$C$4:$J$156,8,FALSE))</f>
        <v/>
      </c>
      <c r="D12" s="89" t="str">
        <f>IF(B12="","",VLOOKUP(B12,'[3]MASTER LIST VEHICLE'!$C$4:$P$156,14,FALSE))</f>
        <v/>
      </c>
      <c r="E12" s="89" t="str">
        <f>IF(B12="","",VLOOKUP(B12,'[3]MASTER LIST VEHICLE'!$C$4:$Q$156,15,FALSE))</f>
        <v/>
      </c>
      <c r="F12" s="90">
        <v>43599</v>
      </c>
      <c r="G12" s="91">
        <v>200000</v>
      </c>
      <c r="H12" s="58" t="e">
        <f>VLOOKUP(B12,'[3]MASTER LIST VEHICLE'!$C$4:$AF$150,30,0)</f>
        <v>#N/A</v>
      </c>
      <c r="I12" s="92"/>
    </row>
    <row r="13" spans="1:9" ht="15" hidden="1" customHeight="1">
      <c r="A13" s="87"/>
      <c r="B13" s="89"/>
      <c r="C13" s="89" t="str">
        <f>IF(B13="","",VLOOKUP(B13,'[3]MASTER LIST VEHICLE'!$C$4:$J$156,8,FALSE))</f>
        <v/>
      </c>
      <c r="D13" s="89" t="str">
        <f>IF(B13="","",VLOOKUP(B13,'[3]MASTER LIST VEHICLE'!$C$4:$P$156,14,FALSE))</f>
        <v/>
      </c>
      <c r="E13" s="89" t="str">
        <f>IF(B13="","",VLOOKUP(B13,'[3]MASTER LIST VEHICLE'!$C$4:$Q$156,15,FALSE))</f>
        <v/>
      </c>
      <c r="F13" s="90">
        <v>43599</v>
      </c>
      <c r="G13" s="91">
        <v>200000</v>
      </c>
      <c r="H13" s="58" t="e">
        <f>VLOOKUP(B13,'[3]MASTER LIST VEHICLE'!$C$4:$AF$150,30,0)</f>
        <v>#N/A</v>
      </c>
      <c r="I13" s="92"/>
    </row>
    <row r="14" spans="1:9" ht="15" customHeight="1">
      <c r="A14" s="87">
        <v>4</v>
      </c>
      <c r="B14" s="89" t="s">
        <v>160</v>
      </c>
      <c r="C14" s="89" t="str">
        <f>IF(B14="","",VLOOKUP(B14,'[3]MASTER LIST VEHICLE'!$C$4:$J$156,8,FALSE))</f>
        <v>TOYOTA HIACE COMMUTER MT</v>
      </c>
      <c r="D14" s="89" t="str">
        <f>IF(B14="","",VLOOKUP(B14,'[3]MASTER LIST VEHICLE'!$C$4:$P$156,14,FALSE))</f>
        <v>DRIVER CREW</v>
      </c>
      <c r="E14" s="89" t="str">
        <f>IF(B14="","",VLOOKUP(B14,'[3]MASTER LIST VEHICLE'!$C$4:$Q$156,15,FALSE))</f>
        <v>HC &amp; SUPPORT SERVICES</v>
      </c>
      <c r="F14" s="90">
        <v>43599</v>
      </c>
      <c r="G14" s="91">
        <v>200000</v>
      </c>
      <c r="H14" s="58" t="str">
        <f>VLOOKUP(B14,'[3]MASTER LIST VEHICLE'!$C$4:$AF$150,30,0)</f>
        <v>7000003605/10C0299JO</v>
      </c>
      <c r="I14" s="92" t="s">
        <v>164</v>
      </c>
    </row>
    <row r="15" spans="1:9" ht="15" customHeight="1">
      <c r="A15" s="87">
        <v>5</v>
      </c>
      <c r="B15" s="89" t="s">
        <v>161</v>
      </c>
      <c r="C15" s="89" t="str">
        <f>IF(B15="","",VLOOKUP(B15,'[3]MASTER LIST VEHICLE'!$C$4:$J$156,8,FALSE))</f>
        <v>TOYOTA FORTUNER 2.4 G 4X4 AT</v>
      </c>
      <c r="D15" s="89" t="str">
        <f>IF(B15="","",VLOOKUP(B15,'[3]MASTER LIST VEHICLE'!$C$4:$P$156,14,FALSE))</f>
        <v>IRWAN MARTUANI SIHALOHO</v>
      </c>
      <c r="E15" s="89" t="str">
        <f>IF(B15="","",VLOOKUP(B15,'[3]MASTER LIST VEHICLE'!$C$4:$Q$156,15,FALSE))</f>
        <v>MANAGEMENT</v>
      </c>
      <c r="F15" s="90">
        <v>43599</v>
      </c>
      <c r="G15" s="91">
        <v>200000</v>
      </c>
      <c r="H15" s="58" t="str">
        <f>VLOOKUP(B15,'[3]MASTER LIST VEHICLE'!$C$4:$AF$150,30,0)</f>
        <v>7000003605/10C0299JA</v>
      </c>
      <c r="I15" s="92" t="s">
        <v>164</v>
      </c>
    </row>
    <row r="16" spans="1:9" ht="15" customHeight="1">
      <c r="A16" s="87">
        <v>6</v>
      </c>
      <c r="B16" s="89" t="s">
        <v>83</v>
      </c>
      <c r="C16" s="89" t="str">
        <f>IF(B16="","",VLOOKUP(B16,'[3]MASTER LIST VEHICLE'!$C$4:$J$156,8,FALSE))</f>
        <v>TOYOTA HILUX 2.5G DC 4X4 MT</v>
      </c>
      <c r="D16" s="89" t="str">
        <f>IF(B16="","",VLOOKUP(B16,'[3]MASTER LIST VEHICLE'!$C$4:$P$156,14,FALSE))</f>
        <v>FIELD SERVICE CREW</v>
      </c>
      <c r="E16" s="89" t="str">
        <f>IF(B16="","",VLOOKUP(B16,'[3]MASTER LIST VEHICLE'!$C$4:$Q$156,15,FALSE))</f>
        <v>MRC</v>
      </c>
      <c r="F16" s="90">
        <v>43599</v>
      </c>
      <c r="G16" s="91">
        <v>200000</v>
      </c>
      <c r="H16" s="58" t="str">
        <f>VLOOKUP(B16,'[3]MASTER LIST VEHICLE'!$C$4:$AF$150,30,0)</f>
        <v>7000003605/10C9060HG</v>
      </c>
      <c r="I16" s="92" t="s">
        <v>164</v>
      </c>
    </row>
    <row r="17" spans="1:13" s="37" customFormat="1" ht="15" hidden="1" customHeight="1">
      <c r="A17" s="87">
        <v>7</v>
      </c>
      <c r="B17" s="89"/>
      <c r="C17" s="89" t="str">
        <f>IF(B17="","",VLOOKUP(B17,'[3]MASTER LIST VEHICLE'!$C$4:$J$156,8,FALSE))</f>
        <v/>
      </c>
      <c r="D17" s="89" t="str">
        <f>IF(B17="","",VLOOKUP(B17,'[3]MASTER LIST VEHICLE'!$C$4:$P$156,14,FALSE))</f>
        <v/>
      </c>
      <c r="E17" s="89" t="str">
        <f>IF(B17="","",VLOOKUP(B17,'[3]MASTER LIST VEHICLE'!$C$4:$Q$156,15,FALSE))</f>
        <v/>
      </c>
      <c r="F17" s="90">
        <v>43599</v>
      </c>
      <c r="G17" s="91">
        <v>200000</v>
      </c>
      <c r="H17" s="58" t="e">
        <f>VLOOKUP(B17,'[3]MASTER LIST VEHICLE'!$C$4:$AF$150,30,0)</f>
        <v>#N/A</v>
      </c>
      <c r="I17" s="92"/>
      <c r="J17" s="98"/>
      <c r="K17" s="98"/>
      <c r="L17" s="98"/>
      <c r="M17" s="98"/>
    </row>
    <row r="18" spans="1:13" s="37" customFormat="1" ht="15" customHeight="1">
      <c r="A18" s="87">
        <v>7</v>
      </c>
      <c r="B18" s="89" t="s">
        <v>110</v>
      </c>
      <c r="C18" s="89" t="str">
        <f>IF(B18="","",VLOOKUP(B18,'[3]MASTER LIST VEHICLE'!$C$4:$J$156,8,FALSE))</f>
        <v>FORD EVEREST 4X4 2.5L TDMT-XLT</v>
      </c>
      <c r="D18" s="89" t="str">
        <f>IF(B18="","",VLOOKUP(B18,'[3]MASTER LIST VEHICLE'!$C$4:$P$156,14,FALSE))</f>
        <v>INCE JABBAR</v>
      </c>
      <c r="E18" s="89" t="str">
        <f>IF(B18="","",VLOOKUP(B18,'[3]MASTER LIST VEHICLE'!$C$4:$Q$156,15,FALSE))</f>
        <v>MRC</v>
      </c>
      <c r="F18" s="90">
        <v>43599</v>
      </c>
      <c r="G18" s="91">
        <v>200000</v>
      </c>
      <c r="H18" s="58" t="str">
        <f>VLOOKUP(B18,'[3]MASTER LIST VEHICLE'!$C$4:$AF$150,30,0)</f>
        <v>7000003605/10C9060HG</v>
      </c>
      <c r="I18" s="92" t="s">
        <v>164</v>
      </c>
      <c r="J18" s="98"/>
      <c r="K18" s="98"/>
      <c r="L18" s="98"/>
      <c r="M18" s="98"/>
    </row>
    <row r="19" spans="1:13" ht="12.75" customHeight="1">
      <c r="A19" s="87">
        <v>8</v>
      </c>
      <c r="B19" s="89" t="s">
        <v>89</v>
      </c>
      <c r="C19" s="89" t="str">
        <f>IF(B19="","",VLOOKUP(B19,'[3]MASTER LIST VEHICLE'!$C$4:$J$156,8,FALSE))</f>
        <v>TOYOTA HILUX 2.5G DC 4X4 MT</v>
      </c>
      <c r="D19" s="89" t="str">
        <f>IF(B19="","",VLOOKUP(B19,'[3]MASTER LIST VEHICLE'!$C$4:$P$156,14,FALSE))</f>
        <v>FIELD SERVICE CREW</v>
      </c>
      <c r="E19" s="89" t="str">
        <f>IF(B19="","",VLOOKUP(B19,'[3]MASTER LIST VEHICLE'!$C$4:$Q$156,15,FALSE))</f>
        <v>MRC</v>
      </c>
      <c r="F19" s="90">
        <v>43599</v>
      </c>
      <c r="G19" s="91">
        <v>200000</v>
      </c>
      <c r="H19" s="58" t="str">
        <f>VLOOKUP(B19,'[3]MASTER LIST VEHICLE'!$C$4:$AF$150,30,0)</f>
        <v>7000003605/10C9060HG</v>
      </c>
      <c r="I19" s="92" t="s">
        <v>164</v>
      </c>
    </row>
    <row r="20" spans="1:13" ht="13.5" customHeight="1">
      <c r="A20" s="87">
        <v>9</v>
      </c>
      <c r="B20" s="89" t="s">
        <v>163</v>
      </c>
      <c r="C20" s="89" t="str">
        <f>IF(B20="","",VLOOKUP(B20,'[3]MASTER LIST VEHICLE'!$C$4:$J$156,8,FALSE))</f>
        <v>TOYOTA AVANZA 1.5 VELOZ MT</v>
      </c>
      <c r="D20" s="89" t="str">
        <f>IF(B20="","",VLOOKUP(B20,'[3]MASTER LIST VEHICLE'!$C$4:$P$156,14,FALSE))</f>
        <v>MUHAMMAD SYAFRIL</v>
      </c>
      <c r="E20" s="89" t="str">
        <f>IF(B20="","",VLOOKUP(B20,'[3]MASTER LIST VEHICLE'!$C$4:$Q$156,15,FALSE))</f>
        <v>FINANCE &amp; CONTRACT MANAGEMENT</v>
      </c>
      <c r="F20" s="90">
        <v>43599</v>
      </c>
      <c r="G20" s="91">
        <v>200000</v>
      </c>
      <c r="H20" s="58" t="str">
        <f>VLOOKUP(B20,'[3]MASTER LIST VEHICLE'!$C$4:$AF$150,30,0)</f>
        <v>7000003605/10C0299KB</v>
      </c>
      <c r="I20" s="92" t="s">
        <v>164</v>
      </c>
    </row>
    <row r="21" spans="1:13" ht="15" customHeight="1">
      <c r="A21" s="87">
        <v>10</v>
      </c>
      <c r="B21" s="89" t="s">
        <v>87</v>
      </c>
      <c r="C21" s="89" t="str">
        <f>IF(B21="","",VLOOKUP(B21,'[3]MASTER LIST VEHICLE'!$C$4:$J$156,8,FALSE))</f>
        <v>FORD RANGER DOBLE CABIN XLT (PICK UP) 3.2</v>
      </c>
      <c r="D21" s="89" t="str">
        <f>IF(B21="","",VLOOKUP(B21,'[3]MASTER LIST VEHICLE'!$C$4:$P$156,14,FALSE))</f>
        <v>BAMBANG RAUBUN</v>
      </c>
      <c r="E21" s="89" t="str">
        <f>IF(B21="","",VLOOKUP(B21,'[3]MASTER LIST VEHICLE'!$C$4:$Q$156,15,FALSE))</f>
        <v>MRC</v>
      </c>
      <c r="F21" s="90">
        <v>43599</v>
      </c>
      <c r="G21" s="91">
        <v>200000</v>
      </c>
      <c r="H21" s="58" t="str">
        <f>VLOOKUP(B21,'[3]MASTER LIST VEHICLE'!$C$4:$AF$150,30,0)</f>
        <v>7000003605/10C9060HG</v>
      </c>
      <c r="I21" s="92" t="s">
        <v>164</v>
      </c>
    </row>
    <row r="22" spans="1:13" ht="13.5" customHeight="1">
      <c r="A22" s="87">
        <v>11</v>
      </c>
      <c r="B22" s="89" t="s">
        <v>139</v>
      </c>
      <c r="C22" s="89" t="str">
        <f>IF(B22="","",VLOOKUP(B22,'[3]MASTER LIST VEHICLE'!$C$4:$J$156,8,FALSE))</f>
        <v>ISUZU PANTHER TBR541 (SILVER) 4X2</v>
      </c>
      <c r="D22" s="89" t="str">
        <f>IF(B22="","",VLOOKUP(B22,'[3]MASTER LIST VEHICLE'!$C$4:$P$156,14,FALSE))</f>
        <v>POOL OFFICE OPERATION</v>
      </c>
      <c r="E22" s="89" t="str">
        <f>IF(B22="","",VLOOKUP(B22,'[3]MASTER LIST VEHICLE'!$C$4:$Q$156,15,FALSE))</f>
        <v>HC &amp; SUPPORT SERVICES</v>
      </c>
      <c r="F22" s="90">
        <v>43606</v>
      </c>
      <c r="G22" s="103">
        <v>280000</v>
      </c>
      <c r="H22" s="58" t="str">
        <f>VLOOKUP(B22,'[3]MASTER LIST VEHICLE'!$C$4:$AF$150,30,0)</f>
        <v>7000003605/10C0299JO</v>
      </c>
      <c r="I22" s="93" t="s">
        <v>123</v>
      </c>
    </row>
    <row r="23" spans="1:13" ht="13.5" customHeight="1">
      <c r="A23" s="87">
        <v>12</v>
      </c>
      <c r="B23" s="89" t="s">
        <v>150</v>
      </c>
      <c r="C23" s="89" t="str">
        <f>IF(B23="","",VLOOKUP(B23,'[3]MASTER LIST VEHICLE'!$C$4:$J$156,8,FALSE))</f>
        <v>TOYOTA AVANZA (SILVER) 4X2</v>
      </c>
      <c r="D23" s="89" t="str">
        <f>IF(B23="","",VLOOKUP(B23,'[3]MASTER LIST VEHICLE'!$C$4:$P$156,14,FALSE))</f>
        <v>PLAN TO SCRAP</v>
      </c>
      <c r="E23" s="89" t="str">
        <f>IF(B23="","",VLOOKUP(B23,'[3]MASTER LIST VEHICLE'!$C$4:$Q$156,15,FALSE))</f>
        <v>HC &amp; SUPPORT SERVICES</v>
      </c>
      <c r="F23" s="90">
        <v>43606</v>
      </c>
      <c r="G23" s="91">
        <v>200000</v>
      </c>
      <c r="H23" s="58" t="str">
        <f>VLOOKUP(B23,'[3]MASTER LIST VEHICLE'!$C$4:$AF$150,30,0)</f>
        <v>7000003605/10C0299JO</v>
      </c>
      <c r="I23" s="92" t="s">
        <v>164</v>
      </c>
    </row>
    <row r="24" spans="1:13" ht="14.25" customHeight="1">
      <c r="A24" s="87">
        <v>13</v>
      </c>
      <c r="B24" s="89" t="s">
        <v>145</v>
      </c>
      <c r="C24" s="89" t="str">
        <f>IF(B24="","",VLOOKUP(B24,'[3]MASTER LIST VEHICLE'!$C$4:$J$156,8,FALSE))</f>
        <v>TOYOTA HILUX 2.4G DC 4X4 MT</v>
      </c>
      <c r="D24" s="89" t="str">
        <f>IF(B24="","",VLOOKUP(B24,'[3]MASTER LIST VEHICLE'!$C$4:$P$156,14,FALSE))</f>
        <v>FIELD SERVICE CREW</v>
      </c>
      <c r="E24" s="89" t="str">
        <f>IF(B24="","",VLOOKUP(B24,'[3]MASTER LIST VEHICLE'!$C$4:$Q$156,15,FALSE))</f>
        <v>MRC</v>
      </c>
      <c r="F24" s="90">
        <v>43606</v>
      </c>
      <c r="G24" s="103">
        <v>280000</v>
      </c>
      <c r="H24" s="58" t="str">
        <f>VLOOKUP(B24,'[3]MASTER LIST VEHICLE'!$C$4:$AF$150,30,0)</f>
        <v>7000003605/10C9060HG</v>
      </c>
      <c r="I24" s="93" t="s">
        <v>137</v>
      </c>
    </row>
    <row r="25" spans="1:13">
      <c r="A25" s="87">
        <v>14</v>
      </c>
      <c r="B25" s="89" t="s">
        <v>165</v>
      </c>
      <c r="C25" s="89" t="str">
        <f>IF(B25="","",VLOOKUP(B25,'[3]MASTER LIST VEHICLE'!$C$4:$J$156,8,FALSE))</f>
        <v>TOYOTA AVANZA 1.5 VELOZ AT</v>
      </c>
      <c r="D25" s="89" t="str">
        <f>IF(B25="","",VLOOKUP(B25,'[3]MASTER LIST VEHICLE'!$C$4:$P$156,14,FALSE))</f>
        <v xml:space="preserve">SETIYO PURWANTO </v>
      </c>
      <c r="E25" s="89" t="str">
        <f>IF(B25="","",VLOOKUP(B25,'[3]MASTER LIST VEHICLE'!$C$4:$Q$156,15,FALSE))</f>
        <v>CRC</v>
      </c>
      <c r="F25" s="90">
        <v>43606</v>
      </c>
      <c r="G25" s="91">
        <v>200000</v>
      </c>
      <c r="H25" s="58" t="str">
        <f>VLOOKUP(B25,'[3]MASTER LIST VEHICLE'!$C$4:$AF$150,30,0)</f>
        <v>7000003605/10C5060HG</v>
      </c>
      <c r="I25" s="92" t="s">
        <v>164</v>
      </c>
    </row>
    <row r="26" spans="1:13">
      <c r="A26" s="87">
        <v>15</v>
      </c>
      <c r="B26" s="89" t="s">
        <v>70</v>
      </c>
      <c r="C26" s="89" t="str">
        <f>IF(B26="","",VLOOKUP(B26,'[3]MASTER LIST VEHICLE'!$C$4:$J$156,8,FALSE))</f>
        <v xml:space="preserve">ISUZU PANTHER TBR 54F TURBO LS </v>
      </c>
      <c r="D26" s="89" t="str">
        <f>IF(B26="","",VLOOKUP(B26,'[3]MASTER LIST VEHICLE'!$C$4:$P$156,14,FALSE))</f>
        <v>FERRY NATANAEL SIHOMBING</v>
      </c>
      <c r="E26" s="89" t="str">
        <f>IF(B26="","",VLOOKUP(B26,'[3]MASTER LIST VEHICLE'!$C$4:$Q$156,15,FALSE))</f>
        <v>PRODUCT SUPPORT</v>
      </c>
      <c r="F26" s="90">
        <v>43606</v>
      </c>
      <c r="G26" s="91">
        <v>200000</v>
      </c>
      <c r="H26" s="58" t="str">
        <f>VLOOKUP(B26,'[3]MASTER LIST VEHICLE'!$C$4:$AF$150,30,0)</f>
        <v>7000003605/10C0230HY</v>
      </c>
      <c r="I26" s="92" t="s">
        <v>164</v>
      </c>
    </row>
    <row r="27" spans="1:13">
      <c r="A27" s="87">
        <v>16</v>
      </c>
      <c r="B27" s="89" t="s">
        <v>69</v>
      </c>
      <c r="C27" s="89" t="str">
        <f>IF(B27="","",VLOOKUP(B27,'[3]MASTER LIST VEHICLE'!$C$4:$J$156,8,FALSE))</f>
        <v xml:space="preserve">ISUZU PANTHER TBR 54F TURBO LS </v>
      </c>
      <c r="D27" s="89" t="str">
        <f>IF(B27="","",VLOOKUP(B27,'[3]MASTER LIST VEHICLE'!$C$4:$P$156,14,FALSE))</f>
        <v>ALBERT SONY S MOMOT</v>
      </c>
      <c r="E27" s="89" t="str">
        <f>IF(B27="","",VLOOKUP(B27,'[3]MASTER LIST VEHICLE'!$C$4:$Q$156,15,FALSE))</f>
        <v>HC &amp; SUPPORT SERVICES</v>
      </c>
      <c r="F27" s="90">
        <v>43606</v>
      </c>
      <c r="G27" s="91">
        <v>200000</v>
      </c>
      <c r="H27" s="58" t="str">
        <f>VLOOKUP(B27,'[3]MASTER LIST VEHICLE'!$C$4:$AF$150,30,0)</f>
        <v>7000003605/10C0299JB</v>
      </c>
      <c r="I27" s="92" t="s">
        <v>164</v>
      </c>
    </row>
    <row r="28" spans="1:13">
      <c r="A28" s="87">
        <v>17</v>
      </c>
      <c r="B28" s="89" t="s">
        <v>146</v>
      </c>
      <c r="C28" s="89" t="str">
        <f>IF(B28="","",VLOOKUP(B28,'[3]MASTER LIST VEHICLE'!$C$4:$J$156,8,FALSE))</f>
        <v>TOYOTA HILUX 2.4G DC 4X4 MT</v>
      </c>
      <c r="D28" s="89" t="str">
        <f>IF(B28="","",VLOOKUP(B28,'[3]MASTER LIST VEHICLE'!$C$4:$P$156,14,FALSE))</f>
        <v>NORRY BEAN TANGKILISAN</v>
      </c>
      <c r="E28" s="89" t="str">
        <f>IF(B28="","",VLOOKUP(B28,'[3]MASTER LIST VEHICLE'!$C$4:$Q$156,15,FALSE))</f>
        <v>BUSINESS. DEV. &amp; CUSTOMER. SERV.</v>
      </c>
      <c r="F28" s="90">
        <v>43608</v>
      </c>
      <c r="G28" s="103">
        <v>280000</v>
      </c>
      <c r="H28" s="58" t="str">
        <f>VLOOKUP(B28,'[3]MASTER LIST VEHICLE'!$C$4:$AF$150,30,0)</f>
        <v>7000003605/10C0299FZ</v>
      </c>
      <c r="I28" s="92" t="s">
        <v>137</v>
      </c>
    </row>
    <row r="29" spans="1:13" hidden="1"/>
    <row r="30" spans="1:13">
      <c r="G30" s="74">
        <v>3640000</v>
      </c>
    </row>
  </sheetData>
  <mergeCells count="2">
    <mergeCell ref="A1:H1"/>
    <mergeCell ref="A2:I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M27"/>
  <sheetViews>
    <sheetView showGridLines="0" topLeftCell="A4" zoomScale="115" zoomScaleNormal="115" workbookViewId="0">
      <selection activeCell="D28" sqref="D28"/>
    </sheetView>
  </sheetViews>
  <sheetFormatPr defaultColWidth="9.140625" defaultRowHeight="11.25"/>
  <cols>
    <col min="1" max="1" width="4.42578125" style="37" customWidth="1"/>
    <col min="2" max="2" width="11.28515625" style="104" bestFit="1" customWidth="1"/>
    <col min="3" max="3" width="32.140625" style="104" bestFit="1" customWidth="1"/>
    <col min="4" max="4" width="32.5703125" style="104" customWidth="1"/>
    <col min="5" max="5" width="31.42578125" style="104" customWidth="1"/>
    <col min="6" max="6" width="10" style="52" customWidth="1"/>
    <col min="7" max="7" width="9" style="53" bestFit="1" customWidth="1"/>
    <col min="8" max="8" width="18.7109375" style="37" bestFit="1" customWidth="1"/>
    <col min="9" max="9" width="15" style="37" bestFit="1" customWidth="1"/>
    <col min="10" max="12" width="9.140625" style="104"/>
    <col min="13" max="13" width="7" style="104" customWidth="1"/>
    <col min="14" max="16384" width="9.140625" style="104"/>
  </cols>
  <sheetData>
    <row r="1" spans="1:9" ht="21" customHeight="1">
      <c r="A1" s="125"/>
      <c r="B1" s="125"/>
      <c r="C1" s="125"/>
      <c r="D1" s="125"/>
      <c r="E1" s="125"/>
      <c r="F1" s="125"/>
      <c r="G1" s="125"/>
      <c r="H1" s="125"/>
    </row>
    <row r="2" spans="1:9" ht="25.5" customHeight="1">
      <c r="A2" s="126"/>
      <c r="B2" s="127"/>
      <c r="C2" s="127"/>
      <c r="D2" s="127"/>
      <c r="E2" s="127"/>
      <c r="F2" s="127"/>
      <c r="G2" s="127"/>
      <c r="H2" s="127"/>
      <c r="I2" s="128"/>
    </row>
    <row r="3" spans="1:9" ht="14.25" customHeight="1">
      <c r="A3" s="129"/>
      <c r="B3" s="130"/>
      <c r="C3" s="130"/>
      <c r="D3" s="130"/>
      <c r="E3" s="130"/>
      <c r="F3" s="130"/>
      <c r="G3" s="130"/>
      <c r="H3" s="130"/>
      <c r="I3" s="131"/>
    </row>
    <row r="4" spans="1:9" s="37" customFormat="1" ht="27" customHeight="1">
      <c r="A4" s="95" t="s">
        <v>0</v>
      </c>
      <c r="B4" s="95" t="s">
        <v>2</v>
      </c>
      <c r="C4" s="95" t="s">
        <v>1</v>
      </c>
      <c r="D4" s="95" t="s">
        <v>4</v>
      </c>
      <c r="E4" s="95" t="s">
        <v>5</v>
      </c>
      <c r="F4" s="96" t="s">
        <v>10</v>
      </c>
      <c r="G4" s="97" t="s">
        <v>18</v>
      </c>
      <c r="H4" s="95" t="s">
        <v>12</v>
      </c>
      <c r="I4" s="95" t="s">
        <v>103</v>
      </c>
    </row>
    <row r="5" spans="1:9" s="54" customFormat="1" ht="12.75" customHeight="1">
      <c r="A5" s="87">
        <v>1</v>
      </c>
      <c r="B5" s="89" t="s">
        <v>33</v>
      </c>
      <c r="C5" s="89" t="str">
        <f>IF(B5="","",VLOOKUP(B5,'[3]MASTER LIST VEHICLE'!$C$4:$J$156,8,FALSE))</f>
        <v>TOYOTA FORTUNER MT</v>
      </c>
      <c r="D5" s="89" t="str">
        <f>IF(B5="","",VLOOKUP(B5,'[3]MASTER LIST VEHICLE'!$C$4:$P$156,14,FALSE))</f>
        <v>POOL OFFICE OPERATION</v>
      </c>
      <c r="E5" s="89" t="str">
        <f>IF(B5="","",VLOOKUP(B5,'[3]MASTER LIST VEHICLE'!$C$4:$Q$156,15,FALSE))</f>
        <v>MANAGEMENT</v>
      </c>
      <c r="F5" s="90">
        <v>43677</v>
      </c>
      <c r="G5" s="91">
        <v>200000</v>
      </c>
      <c r="H5" s="92" t="str">
        <f>VLOOKUP(B5,'[3]MASTER LIST VEHICLE'!$C$4:$AF$150,30,0)</f>
        <v>7000003605/10C0299JA</v>
      </c>
      <c r="I5" s="92" t="s">
        <v>169</v>
      </c>
    </row>
    <row r="6" spans="1:9" s="54" customFormat="1" ht="12" customHeight="1">
      <c r="A6" s="87">
        <v>2</v>
      </c>
      <c r="B6" s="89" t="s">
        <v>116</v>
      </c>
      <c r="C6" s="89" t="str">
        <f>IF(B6="","",VLOOKUP(B6,'[3]MASTER LIST VEHICLE'!$C$4:$J$156,8,FALSE))</f>
        <v>FORD RANGER DBL CABIN 4X4 XLT 3.0</v>
      </c>
      <c r="D6" s="89" t="str">
        <f>IF(B6="","",VLOOKUP(B6,'[3]MASTER LIST VEHICLE'!$C$4:$P$156,14,FALSE))</f>
        <v>WILHELMUS FONATABA/MAXIMUS HARTOYO</v>
      </c>
      <c r="E6" s="89" t="str">
        <f>IF(B6="","",VLOOKUP(B6,'[3]MASTER LIST VEHICLE'!$C$4:$Q$156,15,FALSE))</f>
        <v>BUSINESS. DEV. &amp; CUSTOMER. SERV.</v>
      </c>
      <c r="F6" s="90">
        <v>43675</v>
      </c>
      <c r="G6" s="91">
        <v>200000</v>
      </c>
      <c r="H6" s="92" t="str">
        <f>VLOOKUP(B6,'[3]MASTER LIST VEHICLE'!$C$4:$AF$150,30,0)</f>
        <v>7000003605/10C0299FZ</v>
      </c>
      <c r="I6" s="92" t="s">
        <v>169</v>
      </c>
    </row>
    <row r="7" spans="1:9" s="54" customFormat="1" ht="10.5" customHeight="1">
      <c r="A7" s="87">
        <v>3</v>
      </c>
      <c r="B7" s="89" t="s">
        <v>166</v>
      </c>
      <c r="C7" s="89" t="str">
        <f>IF(B7="","",VLOOKUP(B7,'[3]MASTER LIST VEHICLE'!$C$4:$J$156,8,FALSE))</f>
        <v>TOYOTA INNOVA 2.4 G MT</v>
      </c>
      <c r="D7" s="89" t="str">
        <f>IF(B7="","",VLOOKUP(B7,'[3]MASTER LIST VEHICLE'!$C$4:$P$156,14,FALSE))</f>
        <v>DRIVER CREW</v>
      </c>
      <c r="E7" s="89" t="str">
        <f>IF(B7="","",VLOOKUP(B7,'[3]MASTER LIST VEHICLE'!$C$4:$Q$156,15,FALSE))</f>
        <v>MANAGEMENT</v>
      </c>
      <c r="F7" s="90">
        <v>43675</v>
      </c>
      <c r="G7" s="91">
        <v>200000</v>
      </c>
      <c r="H7" s="92" t="str">
        <f>VLOOKUP(B7,'[3]MASTER LIST VEHICLE'!$C$4:$AF$150,30,0)</f>
        <v>7000003605/10C0299JA</v>
      </c>
      <c r="I7" s="92" t="s">
        <v>169</v>
      </c>
    </row>
    <row r="8" spans="1:9" ht="15" hidden="1" customHeight="1">
      <c r="A8" s="87"/>
      <c r="B8" s="89"/>
      <c r="C8" s="89" t="str">
        <f>IF(B8="","",VLOOKUP(B8,'[3]MASTER LIST VEHICLE'!$C$4:$J$156,8,FALSE))</f>
        <v/>
      </c>
      <c r="D8" s="89" t="str">
        <f>IF(B8="","",VLOOKUP(B8,'[3]MASTER LIST VEHICLE'!$C$4:$P$156,14,FALSE))</f>
        <v/>
      </c>
      <c r="E8" s="89" t="str">
        <f>IF(B8="","",VLOOKUP(B8,'[3]MASTER LIST VEHICLE'!$C$4:$Q$156,15,FALSE))</f>
        <v/>
      </c>
      <c r="F8" s="90"/>
      <c r="G8" s="91"/>
      <c r="H8" s="92" t="e">
        <f>VLOOKUP(B8,'[3]MASTER LIST VEHICLE'!$C$4:$AF$150,30,0)</f>
        <v>#N/A</v>
      </c>
      <c r="I8" s="92" t="s">
        <v>169</v>
      </c>
    </row>
    <row r="9" spans="1:9" ht="15" hidden="1" customHeight="1">
      <c r="A9" s="87"/>
      <c r="B9" s="89"/>
      <c r="C9" s="89" t="str">
        <f>IF(B9="","",VLOOKUP(B9,'[3]MASTER LIST VEHICLE'!$C$4:$J$156,8,FALSE))</f>
        <v/>
      </c>
      <c r="D9" s="89" t="str">
        <f>IF(B9="","",VLOOKUP(B9,'[3]MASTER LIST VEHICLE'!$C$4:$P$156,14,FALSE))</f>
        <v/>
      </c>
      <c r="E9" s="89" t="str">
        <f>IF(B9="","",VLOOKUP(B9,'[3]MASTER LIST VEHICLE'!$C$4:$Q$156,15,FALSE))</f>
        <v/>
      </c>
      <c r="F9" s="90"/>
      <c r="G9" s="91"/>
      <c r="H9" s="92" t="e">
        <f>VLOOKUP(B9,'[3]MASTER LIST VEHICLE'!$C$4:$AF$150,30,0)</f>
        <v>#N/A</v>
      </c>
      <c r="I9" s="92" t="s">
        <v>169</v>
      </c>
    </row>
    <row r="10" spans="1:9" ht="15" hidden="1" customHeight="1">
      <c r="A10" s="87"/>
      <c r="B10" s="89"/>
      <c r="C10" s="89" t="str">
        <f>IF(B10="","",VLOOKUP(B10,'[3]MASTER LIST VEHICLE'!$C$4:$J$156,8,FALSE))</f>
        <v/>
      </c>
      <c r="D10" s="89" t="str">
        <f>IF(B10="","",VLOOKUP(B10,'[3]MASTER LIST VEHICLE'!$C$4:$P$156,14,FALSE))</f>
        <v/>
      </c>
      <c r="E10" s="89" t="str">
        <f>IF(B10="","",VLOOKUP(B10,'[3]MASTER LIST VEHICLE'!$C$4:$Q$156,15,FALSE))</f>
        <v/>
      </c>
      <c r="F10" s="90"/>
      <c r="G10" s="91"/>
      <c r="H10" s="92" t="e">
        <f>VLOOKUP(B10,'[3]MASTER LIST VEHICLE'!$C$4:$AF$150,30,0)</f>
        <v>#N/A</v>
      </c>
      <c r="I10" s="92" t="s">
        <v>169</v>
      </c>
    </row>
    <row r="11" spans="1:9" ht="15" hidden="1" customHeight="1">
      <c r="A11" s="87"/>
      <c r="B11" s="89"/>
      <c r="C11" s="89" t="str">
        <f>IF(B11="","",VLOOKUP(B11,'[3]MASTER LIST VEHICLE'!$C$4:$J$156,8,FALSE))</f>
        <v/>
      </c>
      <c r="D11" s="89" t="str">
        <f>IF(B11="","",VLOOKUP(B11,'[3]MASTER LIST VEHICLE'!$C$4:$P$156,14,FALSE))</f>
        <v/>
      </c>
      <c r="E11" s="89" t="str">
        <f>IF(B11="","",VLOOKUP(B11,'[3]MASTER LIST VEHICLE'!$C$4:$Q$156,15,FALSE))</f>
        <v/>
      </c>
      <c r="F11" s="90"/>
      <c r="G11" s="91"/>
      <c r="H11" s="92" t="e">
        <f>VLOOKUP(B11,'[3]MASTER LIST VEHICLE'!$C$4:$AF$150,30,0)</f>
        <v>#N/A</v>
      </c>
      <c r="I11" s="92" t="s">
        <v>169</v>
      </c>
    </row>
    <row r="12" spans="1:9" ht="15" hidden="1" customHeight="1">
      <c r="A12" s="87"/>
      <c r="B12" s="89"/>
      <c r="C12" s="89" t="str">
        <f>IF(B12="","",VLOOKUP(B12,'[3]MASTER LIST VEHICLE'!$C$4:$J$156,8,FALSE))</f>
        <v/>
      </c>
      <c r="D12" s="89" t="str">
        <f>IF(B12="","",VLOOKUP(B12,'[3]MASTER LIST VEHICLE'!$C$4:$P$156,14,FALSE))</f>
        <v/>
      </c>
      <c r="E12" s="89" t="str">
        <f>IF(B12="","",VLOOKUP(B12,'[3]MASTER LIST VEHICLE'!$C$4:$Q$156,15,FALSE))</f>
        <v/>
      </c>
      <c r="F12" s="90"/>
      <c r="G12" s="91"/>
      <c r="H12" s="92" t="e">
        <f>VLOOKUP(B12,'[3]MASTER LIST VEHICLE'!$C$4:$AF$150,30,0)</f>
        <v>#N/A</v>
      </c>
      <c r="I12" s="92" t="s">
        <v>169</v>
      </c>
    </row>
    <row r="13" spans="1:9" ht="15" hidden="1" customHeight="1">
      <c r="A13" s="87"/>
      <c r="B13" s="89"/>
      <c r="C13" s="89" t="str">
        <f>IF(B13="","",VLOOKUP(B13,'[3]MASTER LIST VEHICLE'!$C$4:$J$156,8,FALSE))</f>
        <v/>
      </c>
      <c r="D13" s="89" t="str">
        <f>IF(B13="","",VLOOKUP(B13,'[3]MASTER LIST VEHICLE'!$C$4:$P$156,14,FALSE))</f>
        <v/>
      </c>
      <c r="E13" s="89" t="str">
        <f>IF(B13="","",VLOOKUP(B13,'[3]MASTER LIST VEHICLE'!$C$4:$Q$156,15,FALSE))</f>
        <v/>
      </c>
      <c r="F13" s="90"/>
      <c r="G13" s="91"/>
      <c r="H13" s="92" t="e">
        <f>VLOOKUP(B13,'[3]MASTER LIST VEHICLE'!$C$4:$AF$150,30,0)</f>
        <v>#N/A</v>
      </c>
      <c r="I13" s="92" t="s">
        <v>169</v>
      </c>
    </row>
    <row r="14" spans="1:9" ht="12" customHeight="1">
      <c r="A14" s="87">
        <v>4</v>
      </c>
      <c r="B14" s="89" t="s">
        <v>29</v>
      </c>
      <c r="C14" s="89" t="str">
        <f>IF(B14="","",VLOOKUP(B14,'[3]MASTER LIST VEHICLE'!$C$4:$J$156,8,FALSE))</f>
        <v>FORD RANGER DBL CABIN 4X4 XLT 3.0 M/T</v>
      </c>
      <c r="D14" s="89" t="str">
        <f>IF(B14="","",VLOOKUP(B14,'[3]MASTER LIST VEHICLE'!$C$4:$P$156,14,FALSE))</f>
        <v>PLAN TO SCRAP</v>
      </c>
      <c r="E14" s="89" t="str">
        <f>IF(B14="","",VLOOKUP(B14,'[3]MASTER LIST VEHICLE'!$C$4:$Q$156,15,FALSE))</f>
        <v>HC &amp; SUPPORT SERVICES</v>
      </c>
      <c r="F14" s="90">
        <v>43675</v>
      </c>
      <c r="G14" s="91">
        <v>200000</v>
      </c>
      <c r="H14" s="92" t="str">
        <f>VLOOKUP(B14,'[3]MASTER LIST VEHICLE'!$C$4:$AF$150,30,0)</f>
        <v>7000003605/10C0299JO</v>
      </c>
      <c r="I14" s="92" t="s">
        <v>169</v>
      </c>
    </row>
    <row r="15" spans="1:9" ht="12.75" customHeight="1">
      <c r="A15" s="87">
        <v>5</v>
      </c>
      <c r="B15" s="89" t="s">
        <v>90</v>
      </c>
      <c r="C15" s="89" t="str">
        <f>IF(B15="","",VLOOKUP(B15,'[3]MASTER LIST VEHICLE'!$C$4:$J$156,8,FALSE))</f>
        <v>FORD RANGER 4X4 2.5L</v>
      </c>
      <c r="D15" s="89" t="str">
        <f>IF(B15="","",VLOOKUP(B15,'[3]MASTER LIST VEHICLE'!$C$4:$P$156,14,FALSE))</f>
        <v>DEVI PALIN</v>
      </c>
      <c r="E15" s="89" t="str">
        <f>IF(B15="","",VLOOKUP(B15,'[3]MASTER LIST VEHICLE'!$C$4:$Q$156,15,FALSE))</f>
        <v>PARTS OPERATION &amp; DISTRIBUTION LOBU</v>
      </c>
      <c r="F15" s="90">
        <v>43675</v>
      </c>
      <c r="G15" s="91">
        <v>200000</v>
      </c>
      <c r="H15" s="92" t="str">
        <f>VLOOKUP(B15,'[3]MASTER LIST VEHICLE'!$C$4:$AF$150,30,0)</f>
        <v>7000003605/10C5030HY</v>
      </c>
      <c r="I15" s="92" t="s">
        <v>169</v>
      </c>
    </row>
    <row r="16" spans="1:9" ht="12" customHeight="1">
      <c r="A16" s="87">
        <v>6</v>
      </c>
      <c r="B16" s="89" t="s">
        <v>35</v>
      </c>
      <c r="C16" s="89" t="str">
        <f>IF(B16="","",VLOOKUP(B16,'[3]MASTER LIST VEHICLE'!$C$4:$J$156,8,FALSE))</f>
        <v>MINIBUS LGS TOYOTA KIJANG - LGX</v>
      </c>
      <c r="D16" s="89" t="str">
        <f>IF(B16="","",VLOOKUP(B16,'[3]MASTER LIST VEHICLE'!$C$4:$P$156,14,FALSE))</f>
        <v>PLAN TO SCRAP</v>
      </c>
      <c r="E16" s="89" t="str">
        <f>IF(B16="","",VLOOKUP(B16,'[3]MASTER LIST VEHICLE'!$C$4:$Q$156,15,FALSE))</f>
        <v>HC &amp; SUPPORT SERVICES</v>
      </c>
      <c r="F16" s="90">
        <v>43675</v>
      </c>
      <c r="G16" s="91">
        <v>200000</v>
      </c>
      <c r="H16" s="92" t="str">
        <f>VLOOKUP(B16,'[3]MASTER LIST VEHICLE'!$C$4:$AF$150,30,0)</f>
        <v>7000003605/10C0299JO</v>
      </c>
      <c r="I16" s="92" t="s">
        <v>169</v>
      </c>
    </row>
    <row r="17" spans="1:13" s="37" customFormat="1" ht="15" hidden="1" customHeight="1">
      <c r="A17" s="87"/>
      <c r="B17" s="89" t="s">
        <v>35</v>
      </c>
      <c r="C17" s="89" t="str">
        <f>IF(B17="","",VLOOKUP(B17,'[3]MASTER LIST VEHICLE'!$C$4:$J$156,8,FALSE))</f>
        <v>MINIBUS LGS TOYOTA KIJANG - LGX</v>
      </c>
      <c r="D17" s="89" t="str">
        <f>IF(B17="","",VLOOKUP(B17,'[3]MASTER LIST VEHICLE'!$C$4:$P$156,14,FALSE))</f>
        <v>PLAN TO SCRAP</v>
      </c>
      <c r="E17" s="89" t="str">
        <f>IF(B17="","",VLOOKUP(B17,'[3]MASTER LIST VEHICLE'!$C$4:$Q$156,15,FALSE))</f>
        <v>HC &amp; SUPPORT SERVICES</v>
      </c>
      <c r="F17" s="90">
        <v>43491</v>
      </c>
      <c r="G17" s="91"/>
      <c r="H17" s="92" t="str">
        <f>VLOOKUP(B17,'[3]MASTER LIST VEHICLE'!$C$4:$AF$150,30,0)</f>
        <v>7000003605/10C0299JO</v>
      </c>
      <c r="I17" s="92" t="s">
        <v>169</v>
      </c>
      <c r="J17" s="104"/>
      <c r="K17" s="104"/>
      <c r="L17" s="104"/>
      <c r="M17" s="104"/>
    </row>
    <row r="18" spans="1:13">
      <c r="A18" s="87">
        <v>7</v>
      </c>
      <c r="B18" s="89" t="s">
        <v>93</v>
      </c>
      <c r="C18" s="89" t="str">
        <f>IF(B18="","",VLOOKUP(B18,'[3]MASTER LIST VEHICLE'!$C$4:$J$156,8,FALSE))</f>
        <v>TOYOTA INNOVA 2.0 G MT</v>
      </c>
      <c r="D18" s="89" t="str">
        <f>IF(B18="","",VLOOKUP(B18,'[3]MASTER LIST VEHICLE'!$C$4:$P$156,14,FALSE))</f>
        <v>SANGAJI PATIALAM MONOARFA</v>
      </c>
      <c r="E18" s="89" t="str">
        <f>IF(B18="","",VLOOKUP(B18,'[3]MASTER LIST VEHICLE'!$C$4:$Q$156,15,FALSE))</f>
        <v>HC &amp; SUPPORT SERVICES</v>
      </c>
      <c r="F18" s="90">
        <v>43675</v>
      </c>
      <c r="G18" s="91">
        <v>200000</v>
      </c>
      <c r="H18" s="92" t="str">
        <f>VLOOKUP(B18,'[3]MASTER LIST VEHICLE'!$C$4:$AF$150,30,0)</f>
        <v>7000003605/10C0299JB</v>
      </c>
      <c r="I18" s="92" t="s">
        <v>169</v>
      </c>
    </row>
    <row r="19" spans="1:13">
      <c r="A19" s="87">
        <v>8</v>
      </c>
      <c r="B19" s="89" t="s">
        <v>86</v>
      </c>
      <c r="C19" s="89" t="str">
        <f>IF(B19="","",VLOOKUP(B19,'[3]MASTER LIST VEHICLE'!$C$4:$J$156,8,FALSE))</f>
        <v xml:space="preserve">TOYOTA FORTUNER 2.4G 4X4 AT </v>
      </c>
      <c r="D19" s="89" t="str">
        <f>IF(B19="","",VLOOKUP(B19,'[3]MASTER LIST VEHICLE'!$C$4:$P$156,14,FALSE))</f>
        <v>MARK CLANTON LASITER</v>
      </c>
      <c r="E19" s="89" t="str">
        <f>IF(B19="","",VLOOKUP(B19,'[3]MASTER LIST VEHICLE'!$C$4:$Q$156,15,FALSE))</f>
        <v>MANAGEMENT</v>
      </c>
      <c r="F19" s="90">
        <v>43675</v>
      </c>
      <c r="G19" s="91">
        <v>200000</v>
      </c>
      <c r="H19" s="92" t="str">
        <f>VLOOKUP(B19,'[3]MASTER LIST VEHICLE'!$C$4:$AF$150,30,0)</f>
        <v>7000003605/10C0299JA</v>
      </c>
      <c r="I19" s="92" t="s">
        <v>169</v>
      </c>
    </row>
    <row r="20" spans="1:13">
      <c r="A20" s="87">
        <v>9</v>
      </c>
      <c r="B20" s="89" t="s">
        <v>155</v>
      </c>
      <c r="C20" s="89" t="str">
        <f>IF(B20="","",VLOOKUP(B20,'[3]MASTER LIST VEHICLE'!$C$4:$J$156,8,FALSE))</f>
        <v>TOYOTA AVANZA 1.5 VELOZ AT</v>
      </c>
      <c r="D20" s="89" t="str">
        <f>IF(B20="","",VLOOKUP(B20,'[3]MASTER LIST VEHICLE'!$C$4:$P$156,14,FALSE))</f>
        <v>ADE LECATOMPESSY</v>
      </c>
      <c r="E20" s="89" t="str">
        <f>IF(B20="","",VLOOKUP(B20,'[3]MASTER LIST VEHICLE'!$C$4:$Q$156,15,FALSE))</f>
        <v>SHE &amp; CC</v>
      </c>
      <c r="F20" s="90">
        <v>43675</v>
      </c>
      <c r="G20" s="91">
        <v>200000</v>
      </c>
      <c r="H20" s="92" t="str">
        <f>VLOOKUP(B20,'[3]MASTER LIST VEHICLE'!$C$4:$AF$150,30,0)</f>
        <v>7000003605/10C0299JS</v>
      </c>
      <c r="I20" s="92" t="s">
        <v>169</v>
      </c>
    </row>
    <row r="21" spans="1:13">
      <c r="A21" s="87">
        <v>10</v>
      </c>
      <c r="B21" s="89" t="s">
        <v>167</v>
      </c>
      <c r="C21" s="89" t="str">
        <f>IF(B21="","",VLOOKUP(B21,'[3]MASTER LIST VEHICLE'!$C$4:$J$156,8,FALSE))</f>
        <v>TOYOTA AVANZA 1.5 VELOZ AT</v>
      </c>
      <c r="D21" s="89" t="str">
        <f>IF(B21="","",VLOOKUP(B21,'[3]MASTER LIST VEHICLE'!$C$4:$P$156,14,FALSE))</f>
        <v>EVE MEGARANI</v>
      </c>
      <c r="E21" s="89" t="str">
        <f>IF(B21="","",VLOOKUP(B21,'[3]MASTER LIST VEHICLE'!$C$4:$Q$156,15,FALSE))</f>
        <v>HC &amp; SUPPORT SERVICES</v>
      </c>
      <c r="F21" s="90">
        <v>43675</v>
      </c>
      <c r="G21" s="91">
        <v>200000</v>
      </c>
      <c r="H21" s="92" t="str">
        <f>VLOOKUP(B21,'[3]MASTER LIST VEHICLE'!$C$4:$AF$150,30,0)</f>
        <v>7000003605/10C0299JB</v>
      </c>
      <c r="I21" s="92" t="s">
        <v>169</v>
      </c>
    </row>
    <row r="22" spans="1:13">
      <c r="A22" s="87">
        <v>11</v>
      </c>
      <c r="B22" s="89" t="s">
        <v>69</v>
      </c>
      <c r="C22" s="89" t="str">
        <f>IF(B22="","",VLOOKUP(B22,'[3]MASTER LIST VEHICLE'!$C$4:$J$156,8,FALSE))</f>
        <v xml:space="preserve">ISUZU PANTHER TBR 54F TURBO LS </v>
      </c>
      <c r="D22" s="89" t="str">
        <f>IF(B22="","",VLOOKUP(B22,'[3]MASTER LIST VEHICLE'!$C$4:$P$156,14,FALSE))</f>
        <v>ALBERT SONY S MOMOT</v>
      </c>
      <c r="E22" s="89" t="str">
        <f>IF(B22="","",VLOOKUP(B22,'[3]MASTER LIST VEHICLE'!$C$4:$Q$156,15,FALSE))</f>
        <v>HC &amp; SUPPORT SERVICES</v>
      </c>
      <c r="F22" s="90">
        <v>43675</v>
      </c>
      <c r="G22" s="91">
        <v>200000</v>
      </c>
      <c r="H22" s="92" t="str">
        <f>VLOOKUP(B22,'[3]MASTER LIST VEHICLE'!$C$4:$AF$150,30,0)</f>
        <v>7000003605/10C0299JB</v>
      </c>
      <c r="I22" s="92" t="s">
        <v>169</v>
      </c>
    </row>
    <row r="23" spans="1:13">
      <c r="A23" s="87">
        <v>12</v>
      </c>
      <c r="B23" s="89" t="s">
        <v>160</v>
      </c>
      <c r="C23" s="89" t="str">
        <f>IF(B23="","",VLOOKUP(B23,'[3]MASTER LIST VEHICLE'!$C$4:$J$156,8,FALSE))</f>
        <v>TOYOTA HIACE COMMUTER MT</v>
      </c>
      <c r="D23" s="89" t="str">
        <f>IF(B23="","",VLOOKUP(B23,'[3]MASTER LIST VEHICLE'!$C$4:$P$156,14,FALSE))</f>
        <v>SIMON GOBAY</v>
      </c>
      <c r="E23" s="89" t="str">
        <f>IF(B23="","",VLOOKUP(B23,'[3]MASTER LIST VEHICLE'!$C$4:$Q$156,15,FALSE))</f>
        <v>BUSINESS. DEV. &amp; CUSTOMER. SERV.</v>
      </c>
      <c r="F23" s="90">
        <v>43675</v>
      </c>
      <c r="G23" s="91">
        <v>200000</v>
      </c>
      <c r="H23" s="92" t="str">
        <f>VLOOKUP(B23,'[3]MASTER LIST VEHICLE'!$C$4:$AF$150,30,0)</f>
        <v>7000003605/10C0299FZ</v>
      </c>
      <c r="I23" s="92" t="s">
        <v>169</v>
      </c>
    </row>
    <row r="24" spans="1:13">
      <c r="A24" s="87">
        <v>13</v>
      </c>
      <c r="B24" s="89" t="s">
        <v>168</v>
      </c>
      <c r="C24" s="89" t="str">
        <f>IF(B24="","",VLOOKUP(B24,'[3]MASTER LIST VEHICLE'!$C$4:$J$156,8,FALSE))</f>
        <v>FORD RANGER DC 4X4 XLT 3.0</v>
      </c>
      <c r="D24" s="89" t="str">
        <f>IF(B24="","",VLOOKUP(B24,'[3]MASTER LIST VEHICLE'!$C$4:$P$156,14,FALSE))</f>
        <v>I NENGAH SUMANTRA</v>
      </c>
      <c r="E24" s="89" t="str">
        <f>IF(B24="","",VLOOKUP(B24,'[3]MASTER LIST VEHICLE'!$C$4:$Q$156,15,FALSE))</f>
        <v>MRC</v>
      </c>
      <c r="F24" s="90">
        <v>43675</v>
      </c>
      <c r="G24" s="91">
        <v>200000</v>
      </c>
      <c r="H24" s="92" t="str">
        <f>VLOOKUP(B24,'[3]MASTER LIST VEHICLE'!$C$4:$AF$150,30,0)</f>
        <v>7000003605/10C9060HG</v>
      </c>
      <c r="I24" s="92" t="s">
        <v>169</v>
      </c>
    </row>
    <row r="25" spans="1:13">
      <c r="A25" s="87">
        <v>14</v>
      </c>
      <c r="B25" s="89" t="s">
        <v>161</v>
      </c>
      <c r="C25" s="89" t="str">
        <f>IF(B25="","",VLOOKUP(B25,'[3]MASTER LIST VEHICLE'!$C$4:$J$156,8,FALSE))</f>
        <v>TOYOTA FORTUNER 2.4 G 4X4 AT</v>
      </c>
      <c r="D25" s="89" t="str">
        <f>IF(B25="","",VLOOKUP(B25,'[3]MASTER LIST VEHICLE'!$C$4:$P$156,14,FALSE))</f>
        <v>IRWAN MARTUANI SIHALOHO</v>
      </c>
      <c r="E25" s="89" t="str">
        <f>IF(B25="","",VLOOKUP(B25,'[3]MASTER LIST VEHICLE'!$C$4:$Q$156,15,FALSE))</f>
        <v>MANAGEMENT</v>
      </c>
      <c r="F25" s="90">
        <v>43677</v>
      </c>
      <c r="G25" s="91">
        <v>200000</v>
      </c>
      <c r="H25" s="92" t="str">
        <f>VLOOKUP(B25,'[3]MASTER LIST VEHICLE'!$C$4:$AF$150,30,0)</f>
        <v>7000003605/10C0299JA</v>
      </c>
      <c r="I25" s="92" t="s">
        <v>169</v>
      </c>
    </row>
    <row r="26" spans="1:13">
      <c r="A26" s="87">
        <v>15</v>
      </c>
      <c r="B26" s="89" t="s">
        <v>107</v>
      </c>
      <c r="C26" s="89" t="str">
        <f>IF(B26="","",VLOOKUP(B26,'[3]MASTER LIST VEHICLE'!$C$4:$J$156,8,FALSE))</f>
        <v>BUS IVECO TRUCK</v>
      </c>
      <c r="D26" s="89" t="str">
        <f>IF(B26="","",VLOOKUP(B26,'[3]MASTER LIST VEHICLE'!$C$4:$P$156,14,FALSE))</f>
        <v>POD CREW</v>
      </c>
      <c r="E26" s="89" t="str">
        <f>IF(B26="","",VLOOKUP(B26,'[3]MASTER LIST VEHICLE'!$C$4:$Q$156,15,FALSE))</f>
        <v>PARTS OPERATION &amp; DISTRIBUTION LOBU</v>
      </c>
      <c r="F26" s="90">
        <v>43651</v>
      </c>
      <c r="G26" s="91">
        <v>300000</v>
      </c>
      <c r="H26" s="92" t="str">
        <f>VLOOKUP(B26,'[3]MASTER LIST VEHICLE'!$C$4:$AF$150,30,0)</f>
        <v>7000003605/10C5030HY</v>
      </c>
      <c r="I26" s="92" t="s">
        <v>169</v>
      </c>
    </row>
    <row r="27" spans="1:13">
      <c r="G27" s="74">
        <f>SUM(G5:G26)</f>
        <v>3100000</v>
      </c>
    </row>
  </sheetData>
  <mergeCells count="2">
    <mergeCell ref="A1:H1"/>
    <mergeCell ref="A2:I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N27"/>
  <sheetViews>
    <sheetView showGridLines="0" topLeftCell="A4" zoomScale="115" zoomScaleNormal="115" workbookViewId="0">
      <selection activeCell="D22" sqref="D22"/>
    </sheetView>
  </sheetViews>
  <sheetFormatPr defaultColWidth="9.140625" defaultRowHeight="11.25"/>
  <cols>
    <col min="1" max="1" width="4.42578125" style="37" customWidth="1"/>
    <col min="2" max="2" width="11.28515625" style="105" bestFit="1" customWidth="1"/>
    <col min="3" max="3" width="35.42578125" style="105" customWidth="1"/>
    <col min="4" max="4" width="23" style="105" customWidth="1"/>
    <col min="5" max="5" width="31.28515625" style="105" customWidth="1"/>
    <col min="6" max="6" width="20.140625" style="105" customWidth="1"/>
    <col min="7" max="7" width="10.85546875" style="52" bestFit="1" customWidth="1"/>
    <col min="8" max="8" width="9" style="53" bestFit="1" customWidth="1"/>
    <col min="9" max="9" width="18.7109375" style="37" bestFit="1" customWidth="1"/>
    <col min="10" max="10" width="15" style="37" bestFit="1" customWidth="1"/>
    <col min="11" max="13" width="9.140625" style="105"/>
    <col min="14" max="14" width="7" style="105" customWidth="1"/>
    <col min="15" max="16384" width="9.140625" style="105"/>
  </cols>
  <sheetData>
    <row r="1" spans="1:10" ht="21" customHeight="1">
      <c r="A1" s="125"/>
      <c r="B1" s="125"/>
      <c r="C1" s="125"/>
      <c r="D1" s="125"/>
      <c r="E1" s="125"/>
      <c r="F1" s="125"/>
      <c r="G1" s="125"/>
      <c r="H1" s="125"/>
      <c r="I1" s="125"/>
    </row>
    <row r="2" spans="1:10" ht="25.5" customHeight="1">
      <c r="A2" s="126"/>
      <c r="B2" s="127"/>
      <c r="C2" s="127"/>
      <c r="D2" s="127"/>
      <c r="E2" s="127"/>
      <c r="F2" s="127"/>
      <c r="G2" s="127"/>
      <c r="H2" s="127"/>
      <c r="I2" s="127"/>
      <c r="J2" s="128"/>
    </row>
    <row r="3" spans="1:10" ht="14.25" customHeight="1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s="37" customFormat="1" ht="27" customHeight="1">
      <c r="A4" s="95" t="s">
        <v>0</v>
      </c>
      <c r="B4" s="95" t="s">
        <v>2</v>
      </c>
      <c r="C4" s="95" t="s">
        <v>1</v>
      </c>
      <c r="D4" s="95" t="s">
        <v>4</v>
      </c>
      <c r="E4" s="95" t="s">
        <v>5</v>
      </c>
      <c r="F4" s="95" t="s">
        <v>170</v>
      </c>
      <c r="G4" s="96" t="s">
        <v>173</v>
      </c>
      <c r="H4" s="97" t="s">
        <v>18</v>
      </c>
      <c r="I4" s="95" t="s">
        <v>12</v>
      </c>
      <c r="J4" s="95" t="s">
        <v>171</v>
      </c>
    </row>
    <row r="5" spans="1:10" s="54" customFormat="1" ht="12.75" customHeight="1">
      <c r="A5" s="87">
        <v>1</v>
      </c>
      <c r="B5" s="92" t="s">
        <v>87</v>
      </c>
      <c r="C5" s="89" t="str">
        <f>IF(B5="","",VLOOKUP(B5,'[3]MASTER LIST VEHICLE'!$C$4:$J$156,8,FALSE))</f>
        <v>FORD RANGER DOBLE CABIN XLT (PICK UP) 3.2</v>
      </c>
      <c r="D5" s="89" t="str">
        <f>IF(B5="","",VLOOKUP(B5,'[3]MASTER LIST VEHICLE'!$C$4:$P$156,14,FALSE))</f>
        <v>BAMBANG RAUBUN</v>
      </c>
      <c r="E5" s="89" t="str">
        <f>IF(B5="","",VLOOKUP(B5,'[3]MASTER LIST VEHICLE'!$C$4:$Q$156,15,FALSE))</f>
        <v>MRC</v>
      </c>
      <c r="F5" s="106">
        <v>43733</v>
      </c>
      <c r="G5" s="90">
        <v>43745</v>
      </c>
      <c r="H5" s="91">
        <v>200000</v>
      </c>
      <c r="I5" s="92" t="str">
        <f>VLOOKUP(B5,'[3]MASTER LIST VEHICLE'!$C$4:$AF$150,30,0)</f>
        <v>7000003605/10C9060HG</v>
      </c>
      <c r="J5" s="92" t="s">
        <v>169</v>
      </c>
    </row>
    <row r="6" spans="1:10" s="54" customFormat="1" ht="12" customHeight="1">
      <c r="A6" s="87">
        <v>2</v>
      </c>
      <c r="B6" s="92" t="s">
        <v>111</v>
      </c>
      <c r="C6" s="89" t="str">
        <f>IF(B6="","",VLOOKUP(B6,'[3]MASTER LIST VEHICLE'!$C$4:$J$156,8,FALSE))</f>
        <v>FORD EVEREST 4X4 2.5L TDMT-XLT</v>
      </c>
      <c r="D6" s="89" t="str">
        <f>IF(B6="","",VLOOKUP(B6,'[3]MASTER LIST VEHICLE'!$C$4:$P$156,14,FALSE))</f>
        <v>I NENGAH SUMANTRA</v>
      </c>
      <c r="E6" s="89" t="str">
        <f>IF(B6="","",VLOOKUP(B6,'[3]MASTER LIST VEHICLE'!$C$4:$Q$156,15,FALSE))</f>
        <v>MRC</v>
      </c>
      <c r="F6" s="106">
        <v>43733</v>
      </c>
      <c r="G6" s="90">
        <v>43745</v>
      </c>
      <c r="H6" s="91">
        <v>200000</v>
      </c>
      <c r="I6" s="92" t="str">
        <f>VLOOKUP(B6,'[3]MASTER LIST VEHICLE'!$C$4:$AF$150,30,0)</f>
        <v>7000003605/10C9060HG</v>
      </c>
      <c r="J6" s="92" t="s">
        <v>169</v>
      </c>
    </row>
    <row r="7" spans="1:10" s="54" customFormat="1" ht="10.5" customHeight="1">
      <c r="A7" s="87">
        <v>3</v>
      </c>
      <c r="B7" s="92" t="s">
        <v>117</v>
      </c>
      <c r="C7" s="89" t="str">
        <f>IF(B7="","",VLOOKUP(B7,'[3]MASTER LIST VEHICLE'!$C$4:$J$156,8,FALSE))</f>
        <v>FORD EVEREST 4X4 XLT 3.0</v>
      </c>
      <c r="D7" s="89" t="str">
        <f>IF(B7="","",VLOOKUP(B7,'[3]MASTER LIST VEHICLE'!$C$4:$P$156,14,FALSE))</f>
        <v>ANDREW LAW</v>
      </c>
      <c r="E7" s="89" t="str">
        <f>IF(B7="","",VLOOKUP(B7,'[3]MASTER LIST VEHICLE'!$C$4:$Q$156,15,FALSE))</f>
        <v>PRODUCT SUPPORT</v>
      </c>
      <c r="F7" s="106">
        <v>43725</v>
      </c>
      <c r="G7" s="90">
        <v>43745</v>
      </c>
      <c r="H7" s="91">
        <v>200000</v>
      </c>
      <c r="I7" s="92" t="str">
        <f>VLOOKUP(B7,'[3]MASTER LIST VEHICLE'!$C$4:$AF$150,30,0)</f>
        <v>7000003605/10C0260HG</v>
      </c>
      <c r="J7" s="92" t="s">
        <v>169</v>
      </c>
    </row>
    <row r="8" spans="1:10" ht="15" hidden="1" customHeight="1">
      <c r="A8" s="87"/>
      <c r="B8" s="92"/>
      <c r="C8" s="89" t="str">
        <f>IF(B8="","",VLOOKUP(B8,'[3]MASTER LIST VEHICLE'!$C$4:$J$156,8,FALSE))</f>
        <v/>
      </c>
      <c r="D8" s="89" t="str">
        <f>IF(B8="","",VLOOKUP(B8,'[3]MASTER LIST VEHICLE'!$C$4:$P$156,14,FALSE))</f>
        <v/>
      </c>
      <c r="E8" s="89" t="str">
        <f>IF(B8="","",VLOOKUP(B8,'[3]MASTER LIST VEHICLE'!$C$4:$Q$156,15,FALSE))</f>
        <v/>
      </c>
      <c r="F8" s="92"/>
      <c r="G8" s="90">
        <v>43745</v>
      </c>
      <c r="H8" s="91"/>
      <c r="I8" s="92" t="e">
        <f>VLOOKUP(B8,'[3]MASTER LIST VEHICLE'!$C$4:$AF$150,30,0)</f>
        <v>#N/A</v>
      </c>
      <c r="J8" s="92" t="s">
        <v>169</v>
      </c>
    </row>
    <row r="9" spans="1:10" ht="15" hidden="1" customHeight="1">
      <c r="A9" s="87"/>
      <c r="B9" s="92"/>
      <c r="C9" s="89" t="str">
        <f>IF(B9="","",VLOOKUP(B9,'[3]MASTER LIST VEHICLE'!$C$4:$J$156,8,FALSE))</f>
        <v/>
      </c>
      <c r="D9" s="89" t="str">
        <f>IF(B9="","",VLOOKUP(B9,'[3]MASTER LIST VEHICLE'!$C$4:$P$156,14,FALSE))</f>
        <v/>
      </c>
      <c r="E9" s="89" t="str">
        <f>IF(B9="","",VLOOKUP(B9,'[3]MASTER LIST VEHICLE'!$C$4:$Q$156,15,FALSE))</f>
        <v/>
      </c>
      <c r="F9" s="92"/>
      <c r="G9" s="90">
        <v>43745</v>
      </c>
      <c r="H9" s="91"/>
      <c r="I9" s="92" t="e">
        <f>VLOOKUP(B9,'[3]MASTER LIST VEHICLE'!$C$4:$AF$150,30,0)</f>
        <v>#N/A</v>
      </c>
      <c r="J9" s="92" t="s">
        <v>169</v>
      </c>
    </row>
    <row r="10" spans="1:10" ht="15" hidden="1" customHeight="1">
      <c r="A10" s="87"/>
      <c r="B10" s="92"/>
      <c r="C10" s="89" t="str">
        <f>IF(B10="","",VLOOKUP(B10,'[3]MASTER LIST VEHICLE'!$C$4:$J$156,8,FALSE))</f>
        <v/>
      </c>
      <c r="D10" s="89" t="str">
        <f>IF(B10="","",VLOOKUP(B10,'[3]MASTER LIST VEHICLE'!$C$4:$P$156,14,FALSE))</f>
        <v/>
      </c>
      <c r="E10" s="89" t="str">
        <f>IF(B10="","",VLOOKUP(B10,'[3]MASTER LIST VEHICLE'!$C$4:$Q$156,15,FALSE))</f>
        <v/>
      </c>
      <c r="F10" s="92"/>
      <c r="G10" s="90">
        <v>43745</v>
      </c>
      <c r="H10" s="91"/>
      <c r="I10" s="92" t="e">
        <f>VLOOKUP(B10,'[3]MASTER LIST VEHICLE'!$C$4:$AF$150,30,0)</f>
        <v>#N/A</v>
      </c>
      <c r="J10" s="92" t="s">
        <v>169</v>
      </c>
    </row>
    <row r="11" spans="1:10" ht="15" hidden="1" customHeight="1">
      <c r="A11" s="87"/>
      <c r="B11" s="92"/>
      <c r="C11" s="89" t="str">
        <f>IF(B11="","",VLOOKUP(B11,'[3]MASTER LIST VEHICLE'!$C$4:$J$156,8,FALSE))</f>
        <v/>
      </c>
      <c r="D11" s="89" t="str">
        <f>IF(B11="","",VLOOKUP(B11,'[3]MASTER LIST VEHICLE'!$C$4:$P$156,14,FALSE))</f>
        <v/>
      </c>
      <c r="E11" s="89" t="str">
        <f>IF(B11="","",VLOOKUP(B11,'[3]MASTER LIST VEHICLE'!$C$4:$Q$156,15,FALSE))</f>
        <v/>
      </c>
      <c r="F11" s="92"/>
      <c r="G11" s="90">
        <v>43745</v>
      </c>
      <c r="H11" s="91"/>
      <c r="I11" s="92" t="e">
        <f>VLOOKUP(B11,'[3]MASTER LIST VEHICLE'!$C$4:$AF$150,30,0)</f>
        <v>#N/A</v>
      </c>
      <c r="J11" s="92" t="s">
        <v>169</v>
      </c>
    </row>
    <row r="12" spans="1:10" ht="15" hidden="1" customHeight="1">
      <c r="A12" s="87"/>
      <c r="B12" s="92"/>
      <c r="C12" s="89" t="str">
        <f>IF(B12="","",VLOOKUP(B12,'[3]MASTER LIST VEHICLE'!$C$4:$J$156,8,FALSE))</f>
        <v/>
      </c>
      <c r="D12" s="89" t="str">
        <f>IF(B12="","",VLOOKUP(B12,'[3]MASTER LIST VEHICLE'!$C$4:$P$156,14,FALSE))</f>
        <v/>
      </c>
      <c r="E12" s="89" t="str">
        <f>IF(B12="","",VLOOKUP(B12,'[3]MASTER LIST VEHICLE'!$C$4:$Q$156,15,FALSE))</f>
        <v/>
      </c>
      <c r="F12" s="92"/>
      <c r="G12" s="90">
        <v>43745</v>
      </c>
      <c r="H12" s="91"/>
      <c r="I12" s="92" t="e">
        <f>VLOOKUP(B12,'[3]MASTER LIST VEHICLE'!$C$4:$AF$150,30,0)</f>
        <v>#N/A</v>
      </c>
      <c r="J12" s="92" t="s">
        <v>169</v>
      </c>
    </row>
    <row r="13" spans="1:10" ht="15" hidden="1" customHeight="1">
      <c r="A13" s="87"/>
      <c r="B13" s="92"/>
      <c r="C13" s="89" t="str">
        <f>IF(B13="","",VLOOKUP(B13,'[3]MASTER LIST VEHICLE'!$C$4:$J$156,8,FALSE))</f>
        <v/>
      </c>
      <c r="D13" s="89" t="str">
        <f>IF(B13="","",VLOOKUP(B13,'[3]MASTER LIST VEHICLE'!$C$4:$P$156,14,FALSE))</f>
        <v/>
      </c>
      <c r="E13" s="89" t="str">
        <f>IF(B13="","",VLOOKUP(B13,'[3]MASTER LIST VEHICLE'!$C$4:$Q$156,15,FALSE))</f>
        <v/>
      </c>
      <c r="F13" s="92"/>
      <c r="G13" s="90">
        <v>43745</v>
      </c>
      <c r="H13" s="91"/>
      <c r="I13" s="92" t="e">
        <f>VLOOKUP(B13,'[3]MASTER LIST VEHICLE'!$C$4:$AF$150,30,0)</f>
        <v>#N/A</v>
      </c>
      <c r="J13" s="92" t="s">
        <v>169</v>
      </c>
    </row>
    <row r="14" spans="1:10" ht="12" customHeight="1">
      <c r="A14" s="87">
        <v>4</v>
      </c>
      <c r="B14" s="92" t="s">
        <v>85</v>
      </c>
      <c r="C14" s="89" t="str">
        <f>IF(B14="","",VLOOKUP(B14,'[3]MASTER LIST VEHICLE'!$C$4:$J$156,8,FALSE))</f>
        <v>TOYOTA INNOVA 2.0 G MT</v>
      </c>
      <c r="D14" s="89" t="str">
        <f>IF(B14="","",VLOOKUP(B14,'[3]MASTER LIST VEHICLE'!$C$4:$P$156,14,FALSE))</f>
        <v>LINDERD YUSUF DUDY</v>
      </c>
      <c r="E14" s="89" t="str">
        <f>IF(B14="","",VLOOKUP(B14,'[3]MASTER LIST VEHICLE'!$C$4:$Q$156,15,FALSE))</f>
        <v>FINANCE &amp; CONTRACT MANAGEMENT</v>
      </c>
      <c r="F14" s="106">
        <v>43724</v>
      </c>
      <c r="G14" s="90">
        <v>43745</v>
      </c>
      <c r="H14" s="91">
        <v>200000</v>
      </c>
      <c r="I14" s="92" t="str">
        <f>VLOOKUP(B14,'[3]MASTER LIST VEHICLE'!$C$4:$AF$150,30,0)</f>
        <v>7000003605/10C0299KB</v>
      </c>
      <c r="J14" s="92" t="s">
        <v>169</v>
      </c>
    </row>
    <row r="15" spans="1:10" ht="12.75" customHeight="1">
      <c r="A15" s="87">
        <v>5</v>
      </c>
      <c r="B15" s="92" t="s">
        <v>146</v>
      </c>
      <c r="C15" s="89" t="str">
        <f>IF(B15="","",VLOOKUP(B15,'[3]MASTER LIST VEHICLE'!$C$4:$J$156,8,FALSE))</f>
        <v>TOYOTA HILUX 2.4G DC 4X4 MT</v>
      </c>
      <c r="D15" s="89" t="str">
        <f>IF(B15="","",VLOOKUP(B15,'[3]MASTER LIST VEHICLE'!$C$4:$P$156,14,FALSE))</f>
        <v>NORRY BEAN TANGKILISAN</v>
      </c>
      <c r="E15" s="89" t="str">
        <f>IF(B15="","",VLOOKUP(B15,'[3]MASTER LIST VEHICLE'!$C$4:$Q$156,15,FALSE))</f>
        <v>BUSINESS. DEV. &amp; CUSTOMER. SERV.</v>
      </c>
      <c r="F15" s="106">
        <v>43733</v>
      </c>
      <c r="G15" s="90">
        <v>43745</v>
      </c>
      <c r="H15" s="91">
        <v>200000</v>
      </c>
      <c r="I15" s="92" t="str">
        <f>VLOOKUP(B15,'[3]MASTER LIST VEHICLE'!$C$4:$AF$150,30,0)</f>
        <v>7000003605/10C0299FZ</v>
      </c>
      <c r="J15" s="92" t="s">
        <v>169</v>
      </c>
    </row>
    <row r="16" spans="1:10" ht="12" customHeight="1">
      <c r="A16" s="87">
        <v>6</v>
      </c>
      <c r="B16" s="92" t="s">
        <v>33</v>
      </c>
      <c r="C16" s="89" t="str">
        <f>IF(B16="","",VLOOKUP(B16,'[3]MASTER LIST VEHICLE'!$C$4:$J$156,8,FALSE))</f>
        <v>TOYOTA FORTUNER MT</v>
      </c>
      <c r="D16" s="89" t="str">
        <f>IF(B16="","",VLOOKUP(B16,'[3]MASTER LIST VEHICLE'!$C$4:$P$156,14,FALSE))</f>
        <v>POOL OFFICE OPERATION</v>
      </c>
      <c r="E16" s="89" t="str">
        <f>IF(B16="","",VLOOKUP(B16,'[3]MASTER LIST VEHICLE'!$C$4:$Q$156,15,FALSE))</f>
        <v>MANAGEMENT</v>
      </c>
      <c r="F16" s="106">
        <v>43733</v>
      </c>
      <c r="G16" s="90">
        <v>43745</v>
      </c>
      <c r="H16" s="91">
        <v>200000</v>
      </c>
      <c r="I16" s="92" t="str">
        <f>VLOOKUP(B16,'[3]MASTER LIST VEHICLE'!$C$4:$AF$150,30,0)</f>
        <v>7000003605/10C0299JA</v>
      </c>
      <c r="J16" s="92" t="s">
        <v>169</v>
      </c>
    </row>
    <row r="17" spans="1:14" s="37" customFormat="1" ht="15" hidden="1" customHeight="1">
      <c r="A17" s="87"/>
      <c r="B17" s="92"/>
      <c r="C17" s="89" t="str">
        <f>IF(B17="","",VLOOKUP(B17,'[3]MASTER LIST VEHICLE'!$C$4:$J$156,8,FALSE))</f>
        <v/>
      </c>
      <c r="D17" s="89" t="str">
        <f>IF(B17="","",VLOOKUP(B17,'[3]MASTER LIST VEHICLE'!$C$4:$P$156,14,FALSE))</f>
        <v/>
      </c>
      <c r="E17" s="89" t="str">
        <f>IF(B17="","",VLOOKUP(B17,'[3]MASTER LIST VEHICLE'!$C$4:$Q$156,15,FALSE))</f>
        <v/>
      </c>
      <c r="F17" s="92"/>
      <c r="G17" s="90">
        <v>43745</v>
      </c>
      <c r="H17" s="91"/>
      <c r="I17" s="92" t="e">
        <f>VLOOKUP(B17,'[3]MASTER LIST VEHICLE'!$C$4:$AF$150,30,0)</f>
        <v>#N/A</v>
      </c>
      <c r="J17" s="92" t="s">
        <v>169</v>
      </c>
      <c r="K17" s="105"/>
      <c r="L17" s="105"/>
      <c r="M17" s="105"/>
      <c r="N17" s="105"/>
    </row>
    <row r="18" spans="1:14">
      <c r="A18" s="87">
        <v>7</v>
      </c>
      <c r="B18" s="92" t="s">
        <v>90</v>
      </c>
      <c r="C18" s="89" t="str">
        <f>IF(B18="","",VLOOKUP(B18,'[3]MASTER LIST VEHICLE'!$C$4:$J$156,8,FALSE))</f>
        <v>FORD RANGER 4X4 2.5L</v>
      </c>
      <c r="D18" s="89" t="str">
        <f>IF(B18="","",VLOOKUP(B18,'[3]MASTER LIST VEHICLE'!$C$4:$P$156,14,FALSE))</f>
        <v>DEVI PALIN</v>
      </c>
      <c r="E18" s="89" t="str">
        <f>IF(B18="","",VLOOKUP(B18,'[3]MASTER LIST VEHICLE'!$C$4:$Q$156,15,FALSE))</f>
        <v>PARTS OPERATION &amp; DISTRIBUTION LOBU</v>
      </c>
      <c r="F18" s="106">
        <v>43738</v>
      </c>
      <c r="G18" s="90">
        <v>43745</v>
      </c>
      <c r="H18" s="91">
        <v>200000</v>
      </c>
      <c r="I18" s="92" t="str">
        <f>VLOOKUP(B18,'[3]MASTER LIST VEHICLE'!$C$4:$AF$150,30,0)</f>
        <v>7000003605/10C5030HY</v>
      </c>
      <c r="J18" s="92" t="s">
        <v>169</v>
      </c>
    </row>
    <row r="19" spans="1:14">
      <c r="A19" s="87">
        <v>8</v>
      </c>
      <c r="B19" s="92" t="s">
        <v>168</v>
      </c>
      <c r="C19" s="89" t="str">
        <f>IF(B19="","",VLOOKUP(B19,'[3]MASTER LIST VEHICLE'!$C$4:$J$156,8,FALSE))</f>
        <v>FORD RANGER DC 4X4 XLT 3.0</v>
      </c>
      <c r="D19" s="89" t="str">
        <f>IF(B19="","",VLOOKUP(B19,'[3]MASTER LIST VEHICLE'!$C$4:$P$156,14,FALSE))</f>
        <v>I NENGAH SUMANTRA</v>
      </c>
      <c r="E19" s="89" t="str">
        <f>IF(B19="","",VLOOKUP(B19,'[3]MASTER LIST VEHICLE'!$C$4:$Q$156,15,FALSE))</f>
        <v>MRC</v>
      </c>
      <c r="F19" s="106">
        <v>43710</v>
      </c>
      <c r="G19" s="90">
        <v>43745</v>
      </c>
      <c r="H19" s="91">
        <v>200000</v>
      </c>
      <c r="I19" s="92" t="str">
        <f>VLOOKUP(B19,'[3]MASTER LIST VEHICLE'!$C$4:$AF$150,30,0)</f>
        <v>7000003605/10C9060HG</v>
      </c>
      <c r="J19" s="92" t="s">
        <v>169</v>
      </c>
    </row>
    <row r="20" spans="1:14">
      <c r="A20" s="87">
        <v>9</v>
      </c>
      <c r="B20" s="92" t="s">
        <v>93</v>
      </c>
      <c r="C20" s="89" t="str">
        <f>IF(B20="","",VLOOKUP(B20,'[3]MASTER LIST VEHICLE'!$C$4:$J$156,8,FALSE))</f>
        <v>TOYOTA INNOVA 2.0 G MT</v>
      </c>
      <c r="D20" s="89" t="str">
        <f>IF(B20="","",VLOOKUP(B20,'[3]MASTER LIST VEHICLE'!$C$4:$P$156,14,FALSE))</f>
        <v>SANGAJI PATIALAM MONOARFA</v>
      </c>
      <c r="E20" s="89" t="str">
        <f>IF(B20="","",VLOOKUP(B20,'[3]MASTER LIST VEHICLE'!$C$4:$Q$156,15,FALSE))</f>
        <v>HC &amp; SUPPORT SERVICES</v>
      </c>
      <c r="F20" s="106">
        <v>43735</v>
      </c>
      <c r="G20" s="90">
        <v>43745</v>
      </c>
      <c r="H20" s="91">
        <v>200000</v>
      </c>
      <c r="I20" s="92" t="str">
        <f>VLOOKUP(B20,'[3]MASTER LIST VEHICLE'!$C$4:$AF$150,30,0)</f>
        <v>7000003605/10C0299JB</v>
      </c>
      <c r="J20" s="92" t="s">
        <v>169</v>
      </c>
    </row>
    <row r="21" spans="1:14">
      <c r="A21" s="87">
        <v>10</v>
      </c>
      <c r="B21" s="92" t="s">
        <v>86</v>
      </c>
      <c r="C21" s="89" t="str">
        <f>IF(B21="","",VLOOKUP(B21,'[3]MASTER LIST VEHICLE'!$C$4:$J$156,8,FALSE))</f>
        <v xml:space="preserve">TOYOTA FORTUNER 2.4G 4X4 AT </v>
      </c>
      <c r="D21" s="89" t="str">
        <f>IF(B21="","",VLOOKUP(B21,'[3]MASTER LIST VEHICLE'!$C$4:$P$156,14,FALSE))</f>
        <v>MARK CLANTON LASITER</v>
      </c>
      <c r="E21" s="89" t="str">
        <f>IF(B21="","",VLOOKUP(B21,'[3]MASTER LIST VEHICLE'!$C$4:$Q$156,15,FALSE))</f>
        <v>MANAGEMENT</v>
      </c>
      <c r="F21" s="106">
        <v>43733</v>
      </c>
      <c r="G21" s="90">
        <v>43745</v>
      </c>
      <c r="H21" s="91">
        <v>200000</v>
      </c>
      <c r="I21" s="92" t="str">
        <f>VLOOKUP(B21,'[3]MASTER LIST VEHICLE'!$C$4:$AF$150,30,0)</f>
        <v>7000003605/10C0299JA</v>
      </c>
      <c r="J21" s="92" t="s">
        <v>169</v>
      </c>
    </row>
    <row r="22" spans="1:14">
      <c r="A22" s="87">
        <v>11</v>
      </c>
      <c r="B22" s="92" t="s">
        <v>172</v>
      </c>
      <c r="C22" s="89" t="str">
        <f>IF(B22="","",VLOOKUP(B22,'[3]MASTER LIST VEHICLE'!$C$4:$J$156,8,FALSE))</f>
        <v>TOYOTA INNOVA 2.4 G MT</v>
      </c>
      <c r="D22" s="89" t="str">
        <f>IF(B22="","",VLOOKUP(B22,'[3]MASTER LIST VEHICLE'!$C$4:$P$156,14,FALSE))</f>
        <v>DRIVER CREW</v>
      </c>
      <c r="E22" s="89" t="str">
        <f>IF(B22="","",VLOOKUP(B22,'[3]MASTER LIST VEHICLE'!$C$4:$Q$156,15,FALSE))</f>
        <v>MANAGEMENT</v>
      </c>
      <c r="F22" s="106">
        <v>43733</v>
      </c>
      <c r="G22" s="90">
        <v>43745</v>
      </c>
      <c r="H22" s="91">
        <v>200000</v>
      </c>
      <c r="I22" s="92" t="str">
        <f>VLOOKUP(B22,'[3]MASTER LIST VEHICLE'!$C$4:$AF$150,30,0)</f>
        <v>7000003605/10C0299JA</v>
      </c>
      <c r="J22" s="92" t="s">
        <v>169</v>
      </c>
    </row>
    <row r="23" spans="1:14">
      <c r="A23" s="87">
        <v>12</v>
      </c>
      <c r="B23" s="92" t="s">
        <v>161</v>
      </c>
      <c r="C23" s="89" t="str">
        <f>IF(B23="","",VLOOKUP(B23,'[3]MASTER LIST VEHICLE'!$C$4:$J$156,8,FALSE))</f>
        <v>TOYOTA FORTUNER 2.4 G 4X4 AT</v>
      </c>
      <c r="D23" s="89" t="str">
        <f>IF(B23="","",VLOOKUP(B23,'[3]MASTER LIST VEHICLE'!$C$4:$P$156,14,FALSE))</f>
        <v>IRWAN MARTUANI SIHALOHO</v>
      </c>
      <c r="E23" s="89" t="str">
        <f>IF(B23="","",VLOOKUP(B23,'[3]MASTER LIST VEHICLE'!$C$4:$Q$156,15,FALSE))</f>
        <v>MANAGEMENT</v>
      </c>
      <c r="F23" s="106">
        <v>43733</v>
      </c>
      <c r="G23" s="90">
        <v>43745</v>
      </c>
      <c r="H23" s="91">
        <v>200000</v>
      </c>
      <c r="I23" s="92" t="str">
        <f>VLOOKUP(B23,'[3]MASTER LIST VEHICLE'!$C$4:$AF$150,30,0)</f>
        <v>7000003605/10C0299JA</v>
      </c>
      <c r="J23" s="92" t="s">
        <v>169</v>
      </c>
    </row>
    <row r="24" spans="1:14" hidden="1">
      <c r="A24" s="87">
        <v>13</v>
      </c>
      <c r="B24" s="89"/>
      <c r="C24" s="89" t="str">
        <f>IF(B24="","",VLOOKUP(B24,'[3]MASTER LIST VEHICLE'!$C$4:$J$156,8,FALSE))</f>
        <v/>
      </c>
      <c r="D24" s="89" t="str">
        <f>IF(B24="","",VLOOKUP(B24,'[3]MASTER LIST VEHICLE'!$C$4:$P$156,14,FALSE))</f>
        <v/>
      </c>
      <c r="E24" s="89" t="str">
        <f>IF(B24="","",VLOOKUP(B24,'[3]MASTER LIST VEHICLE'!$C$4:$Q$156,15,FALSE))</f>
        <v/>
      </c>
      <c r="F24" s="89"/>
      <c r="G24" s="90"/>
      <c r="H24" s="91"/>
      <c r="I24" s="92" t="e">
        <f>VLOOKUP(B24,'[3]MASTER LIST VEHICLE'!$C$4:$AF$150,30,0)</f>
        <v>#N/A</v>
      </c>
      <c r="J24" s="92" t="s">
        <v>169</v>
      </c>
    </row>
    <row r="25" spans="1:14" hidden="1">
      <c r="A25" s="87">
        <v>14</v>
      </c>
      <c r="B25" s="89"/>
      <c r="C25" s="89" t="str">
        <f>IF(B25="","",VLOOKUP(B25,'[3]MASTER LIST VEHICLE'!$C$4:$J$156,8,FALSE))</f>
        <v/>
      </c>
      <c r="D25" s="89" t="str">
        <f>IF(B25="","",VLOOKUP(B25,'[3]MASTER LIST VEHICLE'!$C$4:$P$156,14,FALSE))</f>
        <v/>
      </c>
      <c r="E25" s="89" t="str">
        <f>IF(B25="","",VLOOKUP(B25,'[3]MASTER LIST VEHICLE'!$C$4:$Q$156,15,FALSE))</f>
        <v/>
      </c>
      <c r="F25" s="89"/>
      <c r="G25" s="90"/>
      <c r="H25" s="91"/>
      <c r="I25" s="92" t="e">
        <f>VLOOKUP(B25,'[3]MASTER LIST VEHICLE'!$C$4:$AF$150,30,0)</f>
        <v>#N/A</v>
      </c>
      <c r="J25" s="92" t="s">
        <v>169</v>
      </c>
    </row>
    <row r="26" spans="1:14" hidden="1">
      <c r="A26" s="87">
        <v>15</v>
      </c>
      <c r="B26" s="89"/>
      <c r="C26" s="89" t="str">
        <f>IF(B26="","",VLOOKUP(B26,'[3]MASTER LIST VEHICLE'!$C$4:$J$156,8,FALSE))</f>
        <v/>
      </c>
      <c r="D26" s="89" t="str">
        <f>IF(B26="","",VLOOKUP(B26,'[3]MASTER LIST VEHICLE'!$C$4:$P$156,14,FALSE))</f>
        <v/>
      </c>
      <c r="E26" s="89" t="str">
        <f>IF(B26="","",VLOOKUP(B26,'[3]MASTER LIST VEHICLE'!$C$4:$Q$156,15,FALSE))</f>
        <v/>
      </c>
      <c r="F26" s="89"/>
      <c r="G26" s="90"/>
      <c r="H26" s="91"/>
      <c r="I26" s="92" t="e">
        <f>VLOOKUP(B26,'[3]MASTER LIST VEHICLE'!$C$4:$AF$150,30,0)</f>
        <v>#N/A</v>
      </c>
      <c r="J26" s="92" t="s">
        <v>169</v>
      </c>
    </row>
    <row r="27" spans="1:14">
      <c r="H27" s="74">
        <f>SUM(H5:H26)</f>
        <v>2400000</v>
      </c>
    </row>
  </sheetData>
  <mergeCells count="2">
    <mergeCell ref="A1:I1"/>
    <mergeCell ref="A2:J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N27"/>
  <sheetViews>
    <sheetView showGridLines="0" tabSelected="1" topLeftCell="A4" zoomScale="115" zoomScaleNormal="115" workbookViewId="0">
      <selection activeCell="E14" sqref="E14"/>
    </sheetView>
  </sheetViews>
  <sheetFormatPr defaultColWidth="9.140625" defaultRowHeight="11.25"/>
  <cols>
    <col min="1" max="1" width="4.42578125" style="37" customWidth="1"/>
    <col min="2" max="2" width="11.28515625" style="107" bestFit="1" customWidth="1"/>
    <col min="3" max="3" width="27.7109375" style="107" bestFit="1" customWidth="1"/>
    <col min="4" max="4" width="34" style="107" customWidth="1"/>
    <col min="5" max="5" width="31.28515625" style="107" customWidth="1"/>
    <col min="6" max="6" width="20.140625" style="107" customWidth="1"/>
    <col min="7" max="7" width="10.85546875" style="52" bestFit="1" customWidth="1"/>
    <col min="8" max="8" width="9" style="53" bestFit="1" customWidth="1"/>
    <col min="9" max="9" width="18.7109375" style="37" bestFit="1" customWidth="1"/>
    <col min="10" max="10" width="20.85546875" style="37" customWidth="1"/>
    <col min="11" max="13" width="9.140625" style="107"/>
    <col min="14" max="14" width="7" style="107" customWidth="1"/>
    <col min="15" max="16384" width="9.140625" style="107"/>
  </cols>
  <sheetData>
    <row r="1" spans="1:10" ht="21" customHeight="1">
      <c r="A1" s="125"/>
      <c r="B1" s="125"/>
      <c r="C1" s="125"/>
      <c r="D1" s="125"/>
      <c r="E1" s="125"/>
      <c r="F1" s="125"/>
      <c r="G1" s="125"/>
      <c r="H1" s="125"/>
      <c r="I1" s="125"/>
    </row>
    <row r="2" spans="1:10" ht="25.5" customHeight="1">
      <c r="A2" s="126"/>
      <c r="B2" s="127"/>
      <c r="C2" s="127"/>
      <c r="D2" s="127"/>
      <c r="E2" s="127"/>
      <c r="F2" s="127"/>
      <c r="G2" s="127"/>
      <c r="H2" s="127"/>
      <c r="I2" s="127"/>
      <c r="J2" s="128"/>
    </row>
    <row r="3" spans="1:10" ht="14.25" customHeight="1">
      <c r="A3" s="129"/>
      <c r="B3" s="130"/>
      <c r="C3" s="130"/>
      <c r="D3" s="130"/>
      <c r="E3" s="130"/>
      <c r="F3" s="130"/>
      <c r="G3" s="130"/>
      <c r="H3" s="130"/>
      <c r="I3" s="130"/>
      <c r="J3" s="131"/>
    </row>
    <row r="4" spans="1:10" s="37" customFormat="1" ht="27" customHeight="1">
      <c r="A4" s="95" t="s">
        <v>0</v>
      </c>
      <c r="B4" s="95" t="s">
        <v>2</v>
      </c>
      <c r="C4" s="95" t="s">
        <v>1</v>
      </c>
      <c r="D4" s="95" t="s">
        <v>4</v>
      </c>
      <c r="E4" s="95" t="s">
        <v>5</v>
      </c>
      <c r="F4" s="95" t="s">
        <v>170</v>
      </c>
      <c r="G4" s="96" t="s">
        <v>173</v>
      </c>
      <c r="H4" s="97" t="s">
        <v>18</v>
      </c>
      <c r="I4" s="95" t="s">
        <v>12</v>
      </c>
      <c r="J4" s="95" t="s">
        <v>171</v>
      </c>
    </row>
    <row r="5" spans="1:10" s="54" customFormat="1" ht="12.75" customHeight="1">
      <c r="A5" s="87">
        <v>1</v>
      </c>
      <c r="B5" s="92" t="s">
        <v>174</v>
      </c>
      <c r="C5" s="89" t="str">
        <f>IF(B5="","",VLOOKUP(B5,'[3]MASTER LIST VEHICLE'!$C$4:$J$156,8,FALSE))</f>
        <v>TOYOTA AVANZA 1.5 VELOZ AT</v>
      </c>
      <c r="D5" s="89" t="str">
        <f>IF(B5="","",VLOOKUP(B5,'[3]MASTER LIST VEHICLE'!$C$4:$P$156,14,FALSE))</f>
        <v>FAHMI Y.KURNIAWAN</v>
      </c>
      <c r="E5" s="89" t="str">
        <f>IF(B5="","",VLOOKUP(B5,'[3]MASTER LIST VEHICLE'!$C$4:$Q$156,15,FALSE))</f>
        <v>CRC</v>
      </c>
      <c r="F5" s="106">
        <v>43752</v>
      </c>
      <c r="G5" s="90"/>
      <c r="H5" s="108">
        <v>200000</v>
      </c>
      <c r="I5" s="92" t="str">
        <f>VLOOKUP(B5,'[3]MASTER LIST VEHICLE'!$C$4:$AF$150,30,0)</f>
        <v>7000003605/10C5060HG</v>
      </c>
      <c r="J5" s="92" t="s">
        <v>175</v>
      </c>
    </row>
    <row r="6" spans="1:10" s="54" customFormat="1" ht="12" customHeight="1">
      <c r="A6" s="87">
        <v>2</v>
      </c>
      <c r="B6" s="92" t="s">
        <v>160</v>
      </c>
      <c r="C6" s="89" t="str">
        <f>IF(B6="","",VLOOKUP(B6,'[3]MASTER LIST VEHICLE'!$C$4:$J$156,8,FALSE))</f>
        <v>TOYOTA HIACE COMMUTER MT</v>
      </c>
      <c r="D6" s="89" t="str">
        <f>IF(B6="","",VLOOKUP(B6,'[3]MASTER LIST VEHICLE'!$C$4:$P$156,14,FALSE))</f>
        <v>DRIVER CREW</v>
      </c>
      <c r="E6" s="89" t="str">
        <f>IF(B6="","",VLOOKUP(B6,'[3]MASTER LIST VEHICLE'!$C$4:$Q$156,15,FALSE))</f>
        <v>BUSINESS. DEV. &amp; CUSTOMER. SERV.</v>
      </c>
      <c r="F6" s="106">
        <v>43757</v>
      </c>
      <c r="G6" s="90"/>
      <c r="H6" s="108">
        <v>200000</v>
      </c>
      <c r="I6" s="92" t="str">
        <f>VLOOKUP(B6,'[3]MASTER LIST VEHICLE'!$C$4:$AF$150,30,0)</f>
        <v>7000003605/10C0299FZ</v>
      </c>
      <c r="J6" s="92" t="s">
        <v>175</v>
      </c>
    </row>
    <row r="7" spans="1:10" s="54" customFormat="1" ht="10.5" customHeight="1">
      <c r="A7" s="87">
        <v>3</v>
      </c>
      <c r="B7" s="92" t="s">
        <v>83</v>
      </c>
      <c r="C7" s="89" t="str">
        <f>IF(B7="","",VLOOKUP(B7,'[3]MASTER LIST VEHICLE'!$C$4:$J$156,8,FALSE))</f>
        <v>TOYOTA HILUX 2.5G DC 4X4 MT</v>
      </c>
      <c r="D7" s="89" t="str">
        <f>IF(B7="","",VLOOKUP(B7,'[3]MASTER LIST VEHICLE'!$C$4:$P$156,14,FALSE))</f>
        <v>ARIS TANDI PANGGUA</v>
      </c>
      <c r="E7" s="89" t="str">
        <f>IF(B7="","",VLOOKUP(B7,'[3]MASTER LIST VEHICLE'!$C$4:$Q$156,15,FALSE))</f>
        <v>MRC</v>
      </c>
      <c r="F7" s="106">
        <v>43759</v>
      </c>
      <c r="G7" s="90"/>
      <c r="H7" s="108">
        <v>200000</v>
      </c>
      <c r="I7" s="92" t="str">
        <f>VLOOKUP(B7,'[3]MASTER LIST VEHICLE'!$C$4:$AF$150,30,0)</f>
        <v>7000003605/10C9060HG</v>
      </c>
      <c r="J7" s="92" t="s">
        <v>175</v>
      </c>
    </row>
    <row r="8" spans="1:10" ht="15" hidden="1" customHeight="1">
      <c r="A8" s="87"/>
      <c r="B8" s="92"/>
      <c r="C8" s="89" t="str">
        <f>IF(B8="","",VLOOKUP(B8,'[3]MASTER LIST VEHICLE'!$C$4:$J$156,8,FALSE))</f>
        <v/>
      </c>
      <c r="D8" s="89" t="str">
        <f>IF(B8="","",VLOOKUP(B8,'[3]MASTER LIST VEHICLE'!$C$4:$P$156,14,FALSE))</f>
        <v/>
      </c>
      <c r="E8" s="89" t="str">
        <f>IF(B8="","",VLOOKUP(B8,'[3]MASTER LIST VEHICLE'!$C$4:$Q$156,15,FALSE))</f>
        <v/>
      </c>
      <c r="F8" s="92"/>
      <c r="G8" s="90"/>
      <c r="H8" s="108"/>
      <c r="I8" s="92" t="e">
        <f>VLOOKUP(B8,'[3]MASTER LIST VEHICLE'!$C$4:$AF$150,30,0)</f>
        <v>#N/A</v>
      </c>
      <c r="J8" s="92" t="s">
        <v>175</v>
      </c>
    </row>
    <row r="9" spans="1:10" ht="15" hidden="1" customHeight="1">
      <c r="A9" s="87"/>
      <c r="B9" s="92"/>
      <c r="C9" s="89" t="str">
        <f>IF(B9="","",VLOOKUP(B9,'[3]MASTER LIST VEHICLE'!$C$4:$J$156,8,FALSE))</f>
        <v/>
      </c>
      <c r="D9" s="89" t="str">
        <f>IF(B9="","",VLOOKUP(B9,'[3]MASTER LIST VEHICLE'!$C$4:$P$156,14,FALSE))</f>
        <v/>
      </c>
      <c r="E9" s="89" t="str">
        <f>IF(B9="","",VLOOKUP(B9,'[3]MASTER LIST VEHICLE'!$C$4:$Q$156,15,FALSE))</f>
        <v/>
      </c>
      <c r="F9" s="92"/>
      <c r="G9" s="90"/>
      <c r="H9" s="108"/>
      <c r="I9" s="92" t="e">
        <f>VLOOKUP(B9,'[3]MASTER LIST VEHICLE'!$C$4:$AF$150,30,0)</f>
        <v>#N/A</v>
      </c>
      <c r="J9" s="92" t="s">
        <v>175</v>
      </c>
    </row>
    <row r="10" spans="1:10" ht="15" hidden="1" customHeight="1">
      <c r="A10" s="87"/>
      <c r="B10" s="92"/>
      <c r="C10" s="89" t="str">
        <f>IF(B10="","",VLOOKUP(B10,'[3]MASTER LIST VEHICLE'!$C$4:$J$156,8,FALSE))</f>
        <v/>
      </c>
      <c r="D10" s="89" t="str">
        <f>IF(B10="","",VLOOKUP(B10,'[3]MASTER LIST VEHICLE'!$C$4:$P$156,14,FALSE))</f>
        <v/>
      </c>
      <c r="E10" s="89" t="str">
        <f>IF(B10="","",VLOOKUP(B10,'[3]MASTER LIST VEHICLE'!$C$4:$Q$156,15,FALSE))</f>
        <v/>
      </c>
      <c r="F10" s="92"/>
      <c r="G10" s="90"/>
      <c r="H10" s="108"/>
      <c r="I10" s="92" t="e">
        <f>VLOOKUP(B10,'[3]MASTER LIST VEHICLE'!$C$4:$AF$150,30,0)</f>
        <v>#N/A</v>
      </c>
      <c r="J10" s="92" t="s">
        <v>175</v>
      </c>
    </row>
    <row r="11" spans="1:10" ht="15" hidden="1" customHeight="1">
      <c r="A11" s="87"/>
      <c r="B11" s="92"/>
      <c r="C11" s="89" t="str">
        <f>IF(B11="","",VLOOKUP(B11,'[3]MASTER LIST VEHICLE'!$C$4:$J$156,8,FALSE))</f>
        <v/>
      </c>
      <c r="D11" s="89" t="str">
        <f>IF(B11="","",VLOOKUP(B11,'[3]MASTER LIST VEHICLE'!$C$4:$P$156,14,FALSE))</f>
        <v/>
      </c>
      <c r="E11" s="89" t="str">
        <f>IF(B11="","",VLOOKUP(B11,'[3]MASTER LIST VEHICLE'!$C$4:$Q$156,15,FALSE))</f>
        <v/>
      </c>
      <c r="F11" s="92"/>
      <c r="G11" s="90"/>
      <c r="H11" s="108"/>
      <c r="I11" s="92" t="e">
        <f>VLOOKUP(B11,'[3]MASTER LIST VEHICLE'!$C$4:$AF$150,30,0)</f>
        <v>#N/A</v>
      </c>
      <c r="J11" s="92" t="s">
        <v>175</v>
      </c>
    </row>
    <row r="12" spans="1:10" ht="15" hidden="1" customHeight="1">
      <c r="A12" s="87"/>
      <c r="B12" s="92"/>
      <c r="C12" s="89" t="str">
        <f>IF(B12="","",VLOOKUP(B12,'[3]MASTER LIST VEHICLE'!$C$4:$J$156,8,FALSE))</f>
        <v/>
      </c>
      <c r="D12" s="89" t="str">
        <f>IF(B12="","",VLOOKUP(B12,'[3]MASTER LIST VEHICLE'!$C$4:$P$156,14,FALSE))</f>
        <v/>
      </c>
      <c r="E12" s="89" t="str">
        <f>IF(B12="","",VLOOKUP(B12,'[3]MASTER LIST VEHICLE'!$C$4:$Q$156,15,FALSE))</f>
        <v/>
      </c>
      <c r="F12" s="92"/>
      <c r="G12" s="90"/>
      <c r="H12" s="108"/>
      <c r="I12" s="92" t="e">
        <f>VLOOKUP(B12,'[3]MASTER LIST VEHICLE'!$C$4:$AF$150,30,0)</f>
        <v>#N/A</v>
      </c>
      <c r="J12" s="92" t="s">
        <v>175</v>
      </c>
    </row>
    <row r="13" spans="1:10" ht="15" hidden="1" customHeight="1">
      <c r="A13" s="87"/>
      <c r="B13" s="92"/>
      <c r="C13" s="89" t="str">
        <f>IF(B13="","",VLOOKUP(B13,'[3]MASTER LIST VEHICLE'!$C$4:$J$156,8,FALSE))</f>
        <v/>
      </c>
      <c r="D13" s="89" t="str">
        <f>IF(B13="","",VLOOKUP(B13,'[3]MASTER LIST VEHICLE'!$C$4:$P$156,14,FALSE))</f>
        <v/>
      </c>
      <c r="E13" s="89" t="str">
        <f>IF(B13="","",VLOOKUP(B13,'[3]MASTER LIST VEHICLE'!$C$4:$Q$156,15,FALSE))</f>
        <v/>
      </c>
      <c r="F13" s="92"/>
      <c r="G13" s="90"/>
      <c r="H13" s="108"/>
      <c r="I13" s="92" t="e">
        <f>VLOOKUP(B13,'[3]MASTER LIST VEHICLE'!$C$4:$AF$150,30,0)</f>
        <v>#N/A</v>
      </c>
      <c r="J13" s="92" t="s">
        <v>175</v>
      </c>
    </row>
    <row r="14" spans="1:10" ht="12" customHeight="1">
      <c r="A14" s="87">
        <v>4</v>
      </c>
      <c r="B14" s="92" t="s">
        <v>72</v>
      </c>
      <c r="C14" s="89" t="str">
        <f>IF(B14="","",VLOOKUP(B14,'[3]MASTER LIST VEHICLE'!$C$4:$J$156,8,FALSE))</f>
        <v xml:space="preserve">ISUZU PANTHER TBR 54F TURBO LS </v>
      </c>
      <c r="D14" s="89" t="s">
        <v>177</v>
      </c>
      <c r="E14" s="89" t="s">
        <v>178</v>
      </c>
      <c r="F14" s="106">
        <v>43759</v>
      </c>
      <c r="G14" s="90"/>
      <c r="H14" s="108">
        <v>200000</v>
      </c>
      <c r="I14" s="92" t="str">
        <f>VLOOKUP(B14,'[3]MASTER LIST VEHICLE'!$C$4:$AF$150,30,0)</f>
        <v>7000003605/10C0299JO</v>
      </c>
      <c r="J14" s="92" t="s">
        <v>175</v>
      </c>
    </row>
    <row r="15" spans="1:10" ht="12.75" customHeight="1">
      <c r="A15" s="87">
        <v>5</v>
      </c>
      <c r="B15" s="92" t="s">
        <v>82</v>
      </c>
      <c r="C15" s="89" t="str">
        <f>IF(B15="","",VLOOKUP(B15,'[3]MASTER LIST VEHICLE'!$C$4:$J$156,8,FALSE))</f>
        <v>TOYOTA INNOVA 2.0 G MT</v>
      </c>
      <c r="D15" s="89" t="str">
        <f>IF(B15="","",VLOOKUP(B15,'[3]MASTER LIST VEHICLE'!$C$4:$P$156,14,FALSE))</f>
        <v>FIELD SERVICE CREW</v>
      </c>
      <c r="E15" s="89" t="str">
        <f>IF(B15="","",VLOOKUP(B15,'[3]MASTER LIST VEHICLE'!$C$4:$Q$156,15,FALSE))</f>
        <v>MRC</v>
      </c>
      <c r="F15" s="106">
        <v>43759</v>
      </c>
      <c r="G15" s="90"/>
      <c r="H15" s="108">
        <v>200000</v>
      </c>
      <c r="I15" s="92" t="str">
        <f>VLOOKUP(B15,'[3]MASTER LIST VEHICLE'!$C$4:$AF$150,30,0)</f>
        <v>7000003605/10C9060HG</v>
      </c>
      <c r="J15" s="92" t="s">
        <v>175</v>
      </c>
    </row>
    <row r="16" spans="1:10" ht="12" customHeight="1">
      <c r="A16" s="87">
        <v>6</v>
      </c>
      <c r="B16" s="92" t="s">
        <v>91</v>
      </c>
      <c r="C16" s="89" t="str">
        <f>IF(B16="","",VLOOKUP(B16,'[3]MASTER LIST VEHICLE'!$C$4:$J$156,8,FALSE))</f>
        <v>TOYOTA INNOVA 2.0 G MT</v>
      </c>
      <c r="D16" s="89" t="str">
        <f>IF(B16="","",VLOOKUP(B16,'[3]MASTER LIST VEHICLE'!$C$4:$P$156,14,FALSE))</f>
        <v>POD CREW</v>
      </c>
      <c r="E16" s="89" t="str">
        <f>IF(B16="","",VLOOKUP(B16,'[3]MASTER LIST VEHICLE'!$C$4:$Q$156,15,FALSE))</f>
        <v>PARTS OPERATION &amp; DISTRIBUTION LOBU</v>
      </c>
      <c r="F16" s="106">
        <v>43759</v>
      </c>
      <c r="G16" s="90"/>
      <c r="H16" s="108">
        <v>200000</v>
      </c>
      <c r="I16" s="92" t="str">
        <f>VLOOKUP(B16,'[3]MASTER LIST VEHICLE'!$C$4:$AF$150,30,0)</f>
        <v>7000003605/10C5030HY</v>
      </c>
      <c r="J16" s="92" t="s">
        <v>175</v>
      </c>
    </row>
    <row r="17" spans="1:14" s="37" customFormat="1" ht="15" hidden="1" customHeight="1">
      <c r="A17" s="87"/>
      <c r="B17" s="92"/>
      <c r="C17" s="89" t="str">
        <f>IF(B17="","",VLOOKUP(B17,'[3]MASTER LIST VEHICLE'!$C$4:$J$156,8,FALSE))</f>
        <v/>
      </c>
      <c r="D17" s="89" t="str">
        <f>IF(B17="","",VLOOKUP(B17,'[3]MASTER LIST VEHICLE'!$C$4:$P$156,14,FALSE))</f>
        <v/>
      </c>
      <c r="E17" s="89" t="str">
        <f>IF(B17="","",VLOOKUP(B17,'[3]MASTER LIST VEHICLE'!$C$4:$Q$156,15,FALSE))</f>
        <v/>
      </c>
      <c r="F17" s="92"/>
      <c r="G17" s="90"/>
      <c r="H17" s="108"/>
      <c r="I17" s="92" t="e">
        <f>VLOOKUP(B17,'[3]MASTER LIST VEHICLE'!$C$4:$AF$150,30,0)</f>
        <v>#N/A</v>
      </c>
      <c r="J17" s="92" t="s">
        <v>169</v>
      </c>
      <c r="K17" s="107"/>
      <c r="L17" s="107"/>
      <c r="M17" s="107"/>
      <c r="N17" s="107"/>
    </row>
    <row r="18" spans="1:14">
      <c r="A18" s="87">
        <v>7</v>
      </c>
      <c r="B18" s="92" t="s">
        <v>94</v>
      </c>
      <c r="C18" s="89" t="str">
        <f>IF(B18="","",VLOOKUP(B18,'[3]MASTER LIST VEHICLE'!$C$4:$J$156,8,FALSE))</f>
        <v>TOYOTA HILUX 2.5G DC 4X4 MT</v>
      </c>
      <c r="D18" s="89" t="s">
        <v>176</v>
      </c>
      <c r="E18" s="89" t="str">
        <f>IF(B18="","",VLOOKUP(B18,'[3]MASTER LIST VEHICLE'!$C$4:$Q$156,15,FALSE))</f>
        <v>SERVICE OPERATION HAUL TRUCK</v>
      </c>
      <c r="F18" s="106">
        <v>43752</v>
      </c>
      <c r="G18" s="90"/>
      <c r="H18" s="108">
        <v>200000</v>
      </c>
      <c r="I18" s="92" t="str">
        <f>VLOOKUP(B18,'[3]MASTER LIST VEHICLE'!$C$4:$AF$150,30,0)</f>
        <v>7000003605/10C4960HG</v>
      </c>
      <c r="J18" s="92"/>
    </row>
    <row r="19" spans="1:14">
      <c r="A19" s="87">
        <v>8</v>
      </c>
      <c r="B19" s="92"/>
      <c r="C19" s="89" t="str">
        <f>IF(B19="","",VLOOKUP(B19,'[3]MASTER LIST VEHICLE'!$C$4:$J$156,8,FALSE))</f>
        <v/>
      </c>
      <c r="D19" s="89" t="str">
        <f>IF(B19="","",VLOOKUP(B19,'[3]MASTER LIST VEHICLE'!$C$4:$P$156,14,FALSE))</f>
        <v/>
      </c>
      <c r="E19" s="89" t="str">
        <f>IF(B19="","",VLOOKUP(B19,'[3]MASTER LIST VEHICLE'!$C$4:$Q$156,15,FALSE))</f>
        <v/>
      </c>
      <c r="F19" s="106"/>
      <c r="G19" s="90"/>
      <c r="H19" s="91">
        <v>200000</v>
      </c>
      <c r="I19" s="92" t="e">
        <f>VLOOKUP(B19,'[3]MASTER LIST VEHICLE'!$C$4:$AF$150,30,0)</f>
        <v>#N/A</v>
      </c>
      <c r="J19" s="92"/>
    </row>
    <row r="20" spans="1:14">
      <c r="A20" s="87">
        <v>9</v>
      </c>
      <c r="B20" s="92"/>
      <c r="C20" s="89" t="str">
        <f>IF(B20="","",VLOOKUP(B20,'[3]MASTER LIST VEHICLE'!$C$4:$J$156,8,FALSE))</f>
        <v/>
      </c>
      <c r="D20" s="89" t="str">
        <f>IF(B20="","",VLOOKUP(B20,'[3]MASTER LIST VEHICLE'!$C$4:$P$156,14,FALSE))</f>
        <v/>
      </c>
      <c r="E20" s="89" t="str">
        <f>IF(B20="","",VLOOKUP(B20,'[3]MASTER LIST VEHICLE'!$C$4:$Q$156,15,FALSE))</f>
        <v/>
      </c>
      <c r="F20" s="106"/>
      <c r="G20" s="90"/>
      <c r="H20" s="91"/>
      <c r="I20" s="92" t="e">
        <f>VLOOKUP(B20,'[3]MASTER LIST VEHICLE'!$C$4:$AF$150,30,0)</f>
        <v>#N/A</v>
      </c>
      <c r="J20" s="92"/>
    </row>
    <row r="21" spans="1:14">
      <c r="A21" s="87">
        <v>10</v>
      </c>
      <c r="B21" s="92"/>
      <c r="C21" s="89" t="str">
        <f>IF(B21="","",VLOOKUP(B21,'[3]MASTER LIST VEHICLE'!$C$4:$J$156,8,FALSE))</f>
        <v/>
      </c>
      <c r="D21" s="89" t="str">
        <f>IF(B21="","",VLOOKUP(B21,'[3]MASTER LIST VEHICLE'!$C$4:$P$156,14,FALSE))</f>
        <v/>
      </c>
      <c r="E21" s="89" t="str">
        <f>IF(B21="","",VLOOKUP(B21,'[3]MASTER LIST VEHICLE'!$C$4:$Q$156,15,FALSE))</f>
        <v/>
      </c>
      <c r="F21" s="106"/>
      <c r="G21" s="90"/>
      <c r="H21" s="91"/>
      <c r="I21" s="92" t="e">
        <f>VLOOKUP(B21,'[3]MASTER LIST VEHICLE'!$C$4:$AF$150,30,0)</f>
        <v>#N/A</v>
      </c>
      <c r="J21" s="92"/>
    </row>
    <row r="22" spans="1:14">
      <c r="A22" s="87">
        <v>11</v>
      </c>
      <c r="B22" s="92"/>
      <c r="C22" s="89" t="str">
        <f>IF(B22="","",VLOOKUP(B22,'[3]MASTER LIST VEHICLE'!$C$4:$J$156,8,FALSE))</f>
        <v/>
      </c>
      <c r="D22" s="89" t="str">
        <f>IF(B22="","",VLOOKUP(B22,'[3]MASTER LIST VEHICLE'!$C$4:$P$156,14,FALSE))</f>
        <v/>
      </c>
      <c r="E22" s="89" t="str">
        <f>IF(B22="","",VLOOKUP(B22,'[3]MASTER LIST VEHICLE'!$C$4:$Q$156,15,FALSE))</f>
        <v/>
      </c>
      <c r="F22" s="106"/>
      <c r="G22" s="90"/>
      <c r="H22" s="91"/>
      <c r="I22" s="92" t="e">
        <f>VLOOKUP(B22,'[3]MASTER LIST VEHICLE'!$C$4:$AF$150,30,0)</f>
        <v>#N/A</v>
      </c>
      <c r="J22" s="92"/>
    </row>
    <row r="23" spans="1:14">
      <c r="A23" s="87">
        <v>12</v>
      </c>
      <c r="B23" s="92"/>
      <c r="C23" s="89" t="str">
        <f>IF(B23="","",VLOOKUP(B23,'[3]MASTER LIST VEHICLE'!$C$4:$J$156,8,FALSE))</f>
        <v/>
      </c>
      <c r="D23" s="89" t="str">
        <f>IF(B23="","",VLOOKUP(B23,'[3]MASTER LIST VEHICLE'!$C$4:$P$156,14,FALSE))</f>
        <v/>
      </c>
      <c r="E23" s="89" t="str">
        <f>IF(B23="","",VLOOKUP(B23,'[3]MASTER LIST VEHICLE'!$C$4:$Q$156,15,FALSE))</f>
        <v/>
      </c>
      <c r="F23" s="106"/>
      <c r="G23" s="90"/>
      <c r="H23" s="91"/>
      <c r="I23" s="92" t="e">
        <f>VLOOKUP(B23,'[3]MASTER LIST VEHICLE'!$C$4:$AF$150,30,0)</f>
        <v>#N/A</v>
      </c>
      <c r="J23" s="92"/>
    </row>
    <row r="24" spans="1:14" hidden="1">
      <c r="A24" s="87">
        <v>13</v>
      </c>
      <c r="B24" s="89"/>
      <c r="C24" s="89" t="str">
        <f>IF(B24="","",VLOOKUP(B24,'[3]MASTER LIST VEHICLE'!$C$4:$J$156,8,FALSE))</f>
        <v/>
      </c>
      <c r="D24" s="89" t="str">
        <f>IF(B24="","",VLOOKUP(B24,'[3]MASTER LIST VEHICLE'!$C$4:$P$156,14,FALSE))</f>
        <v/>
      </c>
      <c r="E24" s="89" t="str">
        <f>IF(B24="","",VLOOKUP(B24,'[3]MASTER LIST VEHICLE'!$C$4:$Q$156,15,FALSE))</f>
        <v/>
      </c>
      <c r="F24" s="89"/>
      <c r="G24" s="90"/>
      <c r="H24" s="91"/>
      <c r="I24" s="92" t="e">
        <f>VLOOKUP(B24,'[3]MASTER LIST VEHICLE'!$C$4:$AF$150,30,0)</f>
        <v>#N/A</v>
      </c>
      <c r="J24" s="92" t="s">
        <v>169</v>
      </c>
    </row>
    <row r="25" spans="1:14" hidden="1">
      <c r="A25" s="87">
        <v>14</v>
      </c>
      <c r="B25" s="89"/>
      <c r="C25" s="89" t="str">
        <f>IF(B25="","",VLOOKUP(B25,'[3]MASTER LIST VEHICLE'!$C$4:$J$156,8,FALSE))</f>
        <v/>
      </c>
      <c r="D25" s="89" t="str">
        <f>IF(B25="","",VLOOKUP(B25,'[3]MASTER LIST VEHICLE'!$C$4:$P$156,14,FALSE))</f>
        <v/>
      </c>
      <c r="E25" s="89" t="str">
        <f>IF(B25="","",VLOOKUP(B25,'[3]MASTER LIST VEHICLE'!$C$4:$Q$156,15,FALSE))</f>
        <v/>
      </c>
      <c r="F25" s="89"/>
      <c r="G25" s="90"/>
      <c r="H25" s="91"/>
      <c r="I25" s="92" t="e">
        <f>VLOOKUP(B25,'[3]MASTER LIST VEHICLE'!$C$4:$AF$150,30,0)</f>
        <v>#N/A</v>
      </c>
      <c r="J25" s="92" t="s">
        <v>169</v>
      </c>
    </row>
    <row r="26" spans="1:14" hidden="1">
      <c r="A26" s="87">
        <v>15</v>
      </c>
      <c r="B26" s="89"/>
      <c r="C26" s="89" t="str">
        <f>IF(B26="","",VLOOKUP(B26,'[3]MASTER LIST VEHICLE'!$C$4:$J$156,8,FALSE))</f>
        <v/>
      </c>
      <c r="D26" s="89" t="str">
        <f>IF(B26="","",VLOOKUP(B26,'[3]MASTER LIST VEHICLE'!$C$4:$P$156,14,FALSE))</f>
        <v/>
      </c>
      <c r="E26" s="89" t="str">
        <f>IF(B26="","",VLOOKUP(B26,'[3]MASTER LIST VEHICLE'!$C$4:$Q$156,15,FALSE))</f>
        <v/>
      </c>
      <c r="F26" s="89"/>
      <c r="G26" s="90"/>
      <c r="H26" s="91"/>
      <c r="I26" s="92" t="e">
        <f>VLOOKUP(B26,'[3]MASTER LIST VEHICLE'!$C$4:$AF$150,30,0)</f>
        <v>#N/A</v>
      </c>
      <c r="J26" s="92" t="s">
        <v>169</v>
      </c>
    </row>
    <row r="27" spans="1:14">
      <c r="H27" s="74">
        <f>SUM(H5:H26)</f>
        <v>1600000</v>
      </c>
    </row>
  </sheetData>
  <mergeCells count="2">
    <mergeCell ref="A1:I1"/>
    <mergeCell ref="A2:J3"/>
  </mergeCells>
  <printOptions horizontalCentered="1"/>
  <pageMargins left="0.25" right="0.25" top="0.75" bottom="0.75" header="0.3" footer="0.3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I48"/>
  <sheetViews>
    <sheetView showGridLines="0" topLeftCell="A16" zoomScale="110" zoomScaleNormal="110" workbookViewId="0">
      <selection activeCell="C10" sqref="C10"/>
    </sheetView>
  </sheetViews>
  <sheetFormatPr defaultColWidth="9.140625" defaultRowHeight="15"/>
  <cols>
    <col min="1" max="1" width="6.5703125" customWidth="1"/>
    <col min="2" max="2" width="13.140625" bestFit="1" customWidth="1"/>
    <col min="3" max="3" width="17.85546875" bestFit="1" customWidth="1"/>
    <col min="4" max="4" width="41.28515625" bestFit="1" customWidth="1"/>
    <col min="5" max="5" width="38.28515625" bestFit="1" customWidth="1"/>
    <col min="6" max="6" width="14.42578125" customWidth="1"/>
    <col min="7" max="7" width="10.28515625" customWidth="1"/>
    <col min="8" max="8" width="24.85546875" customWidth="1"/>
    <col min="9" max="9" width="21.2851562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B6" t="s">
        <v>107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G6">
        <v>300000</v>
      </c>
      <c r="H6" t="e">
        <f>VLOOKUP(B6,#REF!,29,FALSE)</f>
        <v>#REF!</v>
      </c>
    </row>
    <row r="7" spans="1:9" ht="15" customHeight="1">
      <c r="A7">
        <v>2</v>
      </c>
      <c r="B7" t="s">
        <v>28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G7">
        <v>280000</v>
      </c>
      <c r="H7" t="e">
        <f>VLOOKUP(B7,#REF!,29,FALSE)</f>
        <v>#REF!</v>
      </c>
      <c r="I7" t="s">
        <v>122</v>
      </c>
    </row>
    <row r="8" spans="1:9" ht="15" customHeight="1">
      <c r="A8">
        <v>3</v>
      </c>
      <c r="B8" t="s">
        <v>110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G8">
        <v>280000</v>
      </c>
      <c r="H8" t="e">
        <f>VLOOKUP(B8,#REF!,29,FALSE)</f>
        <v>#REF!</v>
      </c>
      <c r="I8" t="s">
        <v>122</v>
      </c>
    </row>
    <row r="9" spans="1:9" ht="15" customHeight="1">
      <c r="A9">
        <v>4</v>
      </c>
      <c r="B9" t="s">
        <v>116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G9">
        <v>280000</v>
      </c>
      <c r="H9" t="e">
        <f>VLOOKUP(B9,#REF!,29,FALSE)</f>
        <v>#REF!</v>
      </c>
      <c r="I9" t="s">
        <v>122</v>
      </c>
    </row>
    <row r="10" spans="1:9" ht="15" customHeight="1">
      <c r="A10">
        <v>5</v>
      </c>
      <c r="B10" t="s">
        <v>23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G10">
        <v>280000</v>
      </c>
      <c r="H10" t="e">
        <f>VLOOKUP(B10,#REF!,29,FALSE)</f>
        <v>#REF!</v>
      </c>
      <c r="I10" t="s">
        <v>122</v>
      </c>
    </row>
    <row r="11" spans="1:9" ht="15" customHeight="1">
      <c r="A11">
        <v>6</v>
      </c>
      <c r="B11" t="s">
        <v>108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G11">
        <v>200000</v>
      </c>
      <c r="H11" t="e">
        <f>VLOOKUP(B11,#REF!,29,FALSE)</f>
        <v>#REF!</v>
      </c>
    </row>
    <row r="12" spans="1:9" ht="15" customHeight="1">
      <c r="A12">
        <v>7</v>
      </c>
      <c r="B12" t="s">
        <v>105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G12">
        <v>200000</v>
      </c>
      <c r="H12" t="e">
        <f>VLOOKUP(B12,#REF!,29,FALSE)</f>
        <v>#REF!</v>
      </c>
    </row>
    <row r="13" spans="1:9" ht="15" customHeight="1">
      <c r="A13">
        <v>8</v>
      </c>
      <c r="B13" t="s">
        <v>29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G13">
        <v>200000</v>
      </c>
      <c r="H13" t="e">
        <f>VLOOKUP(B13,#REF!,29,FALSE)</f>
        <v>#REF!</v>
      </c>
    </row>
    <row r="14" spans="1:9" ht="15" customHeight="1">
      <c r="A14">
        <v>9</v>
      </c>
      <c r="B14" t="s">
        <v>117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G14">
        <v>200000</v>
      </c>
      <c r="H14" t="e">
        <f>VLOOKUP(B14,#REF!,29,FALSE)</f>
        <v>#REF!</v>
      </c>
    </row>
    <row r="15" spans="1:9" ht="15" customHeight="1">
      <c r="A15">
        <v>10</v>
      </c>
      <c r="B15" t="s">
        <v>109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G15">
        <v>200000</v>
      </c>
      <c r="H15" t="e">
        <f>VLOOKUP(B15,#REF!,29,FALSE)</f>
        <v>#REF!</v>
      </c>
    </row>
    <row r="16" spans="1:9" ht="15" customHeight="1">
      <c r="A16">
        <v>11</v>
      </c>
      <c r="B16" t="s">
        <v>90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G16">
        <v>200000</v>
      </c>
      <c r="H16" t="e">
        <f>VLOOKUP(B16,#REF!,29,FALSE)</f>
        <v>#REF!</v>
      </c>
    </row>
    <row r="17" spans="1:8" ht="15" customHeight="1">
      <c r="A17">
        <v>12</v>
      </c>
      <c r="B17" t="s">
        <v>89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G17">
        <v>200000</v>
      </c>
      <c r="H17" t="e">
        <f>VLOOKUP(B17,#REF!,29,FALSE)</f>
        <v>#REF!</v>
      </c>
    </row>
    <row r="18" spans="1:8" ht="15" customHeight="1">
      <c r="A18">
        <v>13</v>
      </c>
      <c r="B18" t="s">
        <v>86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G18">
        <v>200000</v>
      </c>
      <c r="H18" t="e">
        <f>VLOOKUP(B18,#REF!,29,FALSE)</f>
        <v>#REF!</v>
      </c>
    </row>
    <row r="19" spans="1:8" ht="15" customHeight="1">
      <c r="A19">
        <v>14</v>
      </c>
      <c r="B19" t="s">
        <v>44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G19">
        <v>200000</v>
      </c>
      <c r="H19" t="e">
        <f>VLOOKUP(B19,#REF!,29,FALSE)</f>
        <v>#REF!</v>
      </c>
    </row>
    <row r="20" spans="1:8" ht="15" customHeight="1">
      <c r="A20">
        <v>15</v>
      </c>
      <c r="B20" t="s">
        <v>87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G20">
        <v>200000</v>
      </c>
      <c r="H20" t="e">
        <f>VLOOKUP(B20,#REF!,29,FALSE)</f>
        <v>#REF!</v>
      </c>
    </row>
    <row r="21" spans="1:8" ht="15" customHeight="1">
      <c r="A21">
        <v>16</v>
      </c>
      <c r="B21" t="s">
        <v>32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G21">
        <v>200000</v>
      </c>
      <c r="H21" t="e">
        <f>VLOOKUP(B21,#REF!,29,FALSE)</f>
        <v>#REF!</v>
      </c>
    </row>
    <row r="22" spans="1:8" ht="15" customHeight="1">
      <c r="A22">
        <v>17</v>
      </c>
      <c r="B22" t="s">
        <v>84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G22">
        <v>200000</v>
      </c>
      <c r="H22" t="e">
        <f>VLOOKUP(B22,#REF!,29,FALSE)</f>
        <v>#REF!</v>
      </c>
    </row>
    <row r="23" spans="1:8" ht="15" customHeight="1">
      <c r="A23">
        <v>18</v>
      </c>
      <c r="B23" t="s">
        <v>82</v>
      </c>
      <c r="C23" t="e">
        <f>VLOOKUP(B23,#REF!,6,FALSE)</f>
        <v>#REF!</v>
      </c>
      <c r="D23" t="e">
        <f>VLOOKUP(B23,#REF!,14,FALSE)</f>
        <v>#REF!</v>
      </c>
      <c r="E23" t="e">
        <f>VLOOKUP(B23,#REF!,15,FALSE)</f>
        <v>#REF!</v>
      </c>
      <c r="G23">
        <v>200000</v>
      </c>
      <c r="H23" t="e">
        <f>VLOOKUP(B23,#REF!,29,FALSE)</f>
        <v>#REF!</v>
      </c>
    </row>
    <row r="24" spans="1:8" ht="15" customHeight="1">
      <c r="A24">
        <v>19</v>
      </c>
      <c r="B24" t="s">
        <v>95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G24">
        <v>200000</v>
      </c>
      <c r="H24" t="e">
        <f>VLOOKUP(B24,#REF!,29,FALSE)</f>
        <v>#REF!</v>
      </c>
    </row>
    <row r="25" spans="1:8" ht="15" customHeight="1">
      <c r="A25">
        <v>20</v>
      </c>
      <c r="B25" t="s">
        <v>94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G25">
        <v>200000</v>
      </c>
      <c r="H25" t="e">
        <f>VLOOKUP(B25,#REF!,29,FALSE)</f>
        <v>#REF!</v>
      </c>
    </row>
    <row r="26" spans="1:8" ht="15" customHeight="1">
      <c r="A26">
        <v>21</v>
      </c>
      <c r="B26" t="s">
        <v>93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G26">
        <v>200000</v>
      </c>
      <c r="H26" t="e">
        <f>VLOOKUP(B26,#REF!,29,FALSE)</f>
        <v>#REF!</v>
      </c>
    </row>
    <row r="27" spans="1:8" ht="15" customHeight="1">
      <c r="A27">
        <v>22</v>
      </c>
      <c r="B27" t="s">
        <v>27</v>
      </c>
      <c r="C27" t="e">
        <f>VLOOKUP(B27,#REF!,6,FALSE)</f>
        <v>#REF!</v>
      </c>
      <c r="D27" t="e">
        <f>VLOOKUP(B27,#REF!,14,FALSE)</f>
        <v>#REF!</v>
      </c>
      <c r="E27" t="e">
        <f>VLOOKUP(B27,#REF!,15,FALSE)</f>
        <v>#REF!</v>
      </c>
      <c r="G27">
        <v>200000</v>
      </c>
      <c r="H27" t="e">
        <f>VLOOKUP(B27,#REF!,29,FALSE)</f>
        <v>#REF!</v>
      </c>
    </row>
    <row r="28" spans="1:8" ht="14.25" customHeight="1">
      <c r="A28">
        <v>23</v>
      </c>
      <c r="B28" t="s">
        <v>85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G28">
        <v>200000</v>
      </c>
      <c r="H28" t="e">
        <f>VLOOKUP(B28,#REF!,29,FALSE)</f>
        <v>#REF!</v>
      </c>
    </row>
    <row r="29" spans="1:8" ht="15" customHeight="1">
      <c r="A29">
        <v>24</v>
      </c>
      <c r="B29" t="s">
        <v>33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G29">
        <v>200000</v>
      </c>
      <c r="H29" t="e">
        <f>VLOOKUP(B29,#REF!,29,FALSE)</f>
        <v>#REF!</v>
      </c>
    </row>
    <row r="30" spans="1:8" ht="15" customHeight="1">
      <c r="A30">
        <v>25</v>
      </c>
      <c r="B30" t="s">
        <v>91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G30">
        <v>200000</v>
      </c>
      <c r="H30" t="e">
        <f>VLOOKUP(B30,#REF!,29,FALSE)</f>
        <v>#REF!</v>
      </c>
    </row>
    <row r="31" spans="1:8" ht="15" customHeight="1">
      <c r="A31">
        <v>26</v>
      </c>
      <c r="B31" t="s">
        <v>111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G31">
        <v>200000</v>
      </c>
      <c r="H31" t="e">
        <f>VLOOKUP(B31,#REF!,29,FALSE)</f>
        <v>#REF!</v>
      </c>
    </row>
    <row r="32" spans="1:8" ht="15" customHeight="1">
      <c r="A32">
        <v>27</v>
      </c>
      <c r="B32" t="s">
        <v>83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G32">
        <v>200000</v>
      </c>
      <c r="H32" t="e">
        <f>VLOOKUP(B32,#REF!,29,FALSE)</f>
        <v>#REF!</v>
      </c>
    </row>
    <row r="33" spans="1:9" ht="15" customHeight="1">
      <c r="A33">
        <v>28</v>
      </c>
      <c r="B33" t="s">
        <v>118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G33">
        <v>200000</v>
      </c>
      <c r="H33" t="e">
        <f>VLOOKUP(B33,#REF!,29,FALSE)</f>
        <v>#REF!</v>
      </c>
    </row>
    <row r="34" spans="1:9" ht="15" customHeight="1">
      <c r="A34">
        <v>29</v>
      </c>
      <c r="B34" t="s">
        <v>106</v>
      </c>
      <c r="C34" t="s">
        <v>114</v>
      </c>
      <c r="D34" t="s">
        <v>104</v>
      </c>
      <c r="E34" t="s">
        <v>104</v>
      </c>
      <c r="G34">
        <v>200000</v>
      </c>
      <c r="H34" t="s">
        <v>113</v>
      </c>
    </row>
    <row r="35" spans="1:9" ht="15" customHeight="1">
      <c r="A35">
        <v>30</v>
      </c>
      <c r="B35" t="s">
        <v>120</v>
      </c>
      <c r="C35" t="s">
        <v>114</v>
      </c>
      <c r="D35" t="s">
        <v>104</v>
      </c>
      <c r="E35" t="s">
        <v>104</v>
      </c>
      <c r="G35">
        <v>200000</v>
      </c>
      <c r="H35" t="s">
        <v>113</v>
      </c>
    </row>
    <row r="36" spans="1:9" ht="15" customHeight="1">
      <c r="A36">
        <v>31</v>
      </c>
      <c r="B36" t="s">
        <v>121</v>
      </c>
      <c r="C36" t="s">
        <v>114</v>
      </c>
      <c r="D36" t="s">
        <v>104</v>
      </c>
      <c r="E36" t="s">
        <v>104</v>
      </c>
      <c r="G36">
        <v>200000</v>
      </c>
      <c r="H36" t="s">
        <v>113</v>
      </c>
    </row>
    <row r="37" spans="1:9" ht="15" customHeight="1">
      <c r="A37">
        <v>32</v>
      </c>
      <c r="B37" t="s">
        <v>88</v>
      </c>
      <c r="C37" t="e">
        <f>VLOOKUP(B37,#REF!,6,FALSE)</f>
        <v>#REF!</v>
      </c>
      <c r="D37" t="e">
        <f>VLOOKUP(B37,#REF!,14,FALSE)</f>
        <v>#REF!</v>
      </c>
      <c r="E37" t="e">
        <f>VLOOKUP(B37,#REF!,15,FALSE)</f>
        <v>#REF!</v>
      </c>
      <c r="G37">
        <v>280000</v>
      </c>
      <c r="H37" t="e">
        <f>VLOOKUP(B37,#REF!,29,FALSE)</f>
        <v>#REF!</v>
      </c>
      <c r="I37" t="s">
        <v>122</v>
      </c>
    </row>
    <row r="38" spans="1:9" ht="15" customHeight="1">
      <c r="A38">
        <v>33</v>
      </c>
      <c r="B38" t="s">
        <v>112</v>
      </c>
      <c r="C38" t="e">
        <f>VLOOKUP(B38,#REF!,6,FALSE)</f>
        <v>#REF!</v>
      </c>
      <c r="D38" t="e">
        <f>VLOOKUP(B38,#REF!,14,FALSE)</f>
        <v>#REF!</v>
      </c>
      <c r="E38" t="e">
        <f>VLOOKUP(B38,#REF!,15,FALSE)</f>
        <v>#REF!</v>
      </c>
      <c r="G38">
        <v>200000</v>
      </c>
      <c r="H38" t="e">
        <f>VLOOKUP(B38,#REF!,29,FALSE)</f>
        <v>#REF!</v>
      </c>
    </row>
    <row r="39" spans="1:9" ht="15" customHeight="1">
      <c r="A39" s="109" t="s">
        <v>18</v>
      </c>
      <c r="B39" s="109"/>
      <c r="C39" s="109"/>
      <c r="D39" s="109"/>
      <c r="E39" s="109"/>
      <c r="G39">
        <f>SUM(G6:G38)</f>
        <v>7100000</v>
      </c>
    </row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</sheetData>
  <mergeCells count="11">
    <mergeCell ref="I4:I5"/>
    <mergeCell ref="A39:E39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" bottom="0" header="0" footer="0"/>
  <pageSetup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48"/>
  <sheetViews>
    <sheetView showGridLines="0" zoomScale="110" zoomScaleNormal="110" workbookViewId="0">
      <selection activeCell="C8" sqref="C8"/>
    </sheetView>
  </sheetViews>
  <sheetFormatPr defaultColWidth="9.140625" defaultRowHeight="15"/>
  <cols>
    <col min="1" max="1" width="6.5703125" customWidth="1"/>
    <col min="2" max="2" width="16.7109375" customWidth="1"/>
    <col min="3" max="3" width="20.5703125" customWidth="1"/>
    <col min="4" max="4" width="41.28515625" bestFit="1" customWidth="1"/>
    <col min="5" max="5" width="38.28515625" bestFit="1" customWidth="1"/>
    <col min="6" max="6" width="14.42578125" customWidth="1"/>
    <col min="7" max="7" width="10.28515625" customWidth="1"/>
    <col min="8" max="8" width="24.85546875" customWidth="1"/>
    <col min="9" max="9" width="12.8554687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H6" t="e">
        <f>VLOOKUP(B6,#REF!,29,FALSE)</f>
        <v>#REF!</v>
      </c>
    </row>
    <row r="7" spans="1:9" ht="15" customHeight="1">
      <c r="A7">
        <v>2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H7" t="e">
        <f>VLOOKUP(B7,#REF!,29,FALSE)</f>
        <v>#REF!</v>
      </c>
    </row>
    <row r="8" spans="1:9" ht="15" customHeight="1">
      <c r="A8">
        <v>3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H8" t="e">
        <f>VLOOKUP(B8,#REF!,29,FALSE)</f>
        <v>#REF!</v>
      </c>
    </row>
    <row r="9" spans="1:9" ht="15" customHeight="1">
      <c r="A9">
        <v>4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H9" t="e">
        <f>VLOOKUP(B9,#REF!,29,FALSE)</f>
        <v>#REF!</v>
      </c>
    </row>
    <row r="10" spans="1:9" ht="15" customHeight="1">
      <c r="A10">
        <v>5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H10" t="e">
        <f>VLOOKUP(B10,#REF!,29,FALSE)</f>
        <v>#REF!</v>
      </c>
    </row>
    <row r="11" spans="1:9" ht="15" customHeight="1">
      <c r="A11">
        <v>6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H11" t="e">
        <f>VLOOKUP(B11,#REF!,29,FALSE)</f>
        <v>#REF!</v>
      </c>
    </row>
    <row r="12" spans="1:9" ht="15" customHeight="1">
      <c r="A12">
        <v>7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H12" t="e">
        <f>VLOOKUP(B12,#REF!,29,FALSE)</f>
        <v>#REF!</v>
      </c>
    </row>
    <row r="13" spans="1:9" ht="15" customHeight="1">
      <c r="A13">
        <v>8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H13" t="e">
        <f>VLOOKUP(B13,#REF!,29,FALSE)</f>
        <v>#REF!</v>
      </c>
    </row>
    <row r="14" spans="1:9" ht="15" customHeight="1">
      <c r="A14">
        <v>9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H14" t="e">
        <f>VLOOKUP(B14,#REF!,29,FALSE)</f>
        <v>#REF!</v>
      </c>
    </row>
    <row r="15" spans="1:9" ht="15" customHeight="1">
      <c r="A15">
        <v>10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H15" t="e">
        <f>VLOOKUP(B15,#REF!,29,FALSE)</f>
        <v>#REF!</v>
      </c>
    </row>
    <row r="16" spans="1:9" ht="15" customHeight="1">
      <c r="A16">
        <v>11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H16" t="e">
        <f>VLOOKUP(B16,#REF!,29,FALSE)</f>
        <v>#REF!</v>
      </c>
    </row>
    <row r="17" spans="1:8" ht="15" customHeight="1">
      <c r="A17">
        <v>12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H17" t="e">
        <f>VLOOKUP(B17,#REF!,29,FALSE)</f>
        <v>#REF!</v>
      </c>
    </row>
    <row r="18" spans="1:8" ht="15" customHeight="1">
      <c r="A18">
        <v>13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H18" t="e">
        <f>VLOOKUP(B18,#REF!,29,FALSE)</f>
        <v>#REF!</v>
      </c>
    </row>
    <row r="19" spans="1:8" ht="15" customHeight="1">
      <c r="A19">
        <v>14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H19" t="e">
        <f>VLOOKUP(B19,#REF!,29,FALSE)</f>
        <v>#REF!</v>
      </c>
    </row>
    <row r="20" spans="1:8" ht="15" customHeight="1">
      <c r="A20">
        <v>15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H20" t="e">
        <f>VLOOKUP(B20,#REF!,29,FALSE)</f>
        <v>#REF!</v>
      </c>
    </row>
    <row r="21" spans="1:8" ht="15" customHeight="1">
      <c r="A21">
        <v>16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H21" t="e">
        <f>VLOOKUP(B21,#REF!,29,FALSE)</f>
        <v>#REF!</v>
      </c>
    </row>
    <row r="22" spans="1:8" ht="15" customHeight="1">
      <c r="A22">
        <v>17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H22" t="e">
        <f>VLOOKUP(B22,#REF!,29,FALSE)</f>
        <v>#REF!</v>
      </c>
    </row>
    <row r="23" spans="1:8" ht="15" customHeight="1">
      <c r="A23">
        <v>18</v>
      </c>
      <c r="C23" t="e">
        <f>VLOOKUP(B23,#REF!,6,FALSE)</f>
        <v>#REF!</v>
      </c>
      <c r="D23" t="e">
        <f>VLOOKUP(B23,#REF!,14,FALSE)</f>
        <v>#REF!</v>
      </c>
      <c r="E23" t="e">
        <f>VLOOKUP(B23,#REF!,15,FALSE)</f>
        <v>#REF!</v>
      </c>
      <c r="H23" t="e">
        <f>VLOOKUP(B23,#REF!,29,FALSE)</f>
        <v>#REF!</v>
      </c>
    </row>
    <row r="24" spans="1:8" ht="15" customHeight="1">
      <c r="A24">
        <v>19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H24" t="e">
        <f>VLOOKUP(B24,#REF!,29,FALSE)</f>
        <v>#REF!</v>
      </c>
    </row>
    <row r="25" spans="1:8" ht="15" customHeight="1">
      <c r="A25">
        <v>20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H25" t="e">
        <f>VLOOKUP(B25,#REF!,29,FALSE)</f>
        <v>#REF!</v>
      </c>
    </row>
    <row r="26" spans="1:8" ht="15" customHeight="1">
      <c r="A26">
        <v>21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H26" t="e">
        <f>VLOOKUP(B26,#REF!,29,FALSE)</f>
        <v>#REF!</v>
      </c>
    </row>
    <row r="27" spans="1:8" ht="15" customHeight="1">
      <c r="A27">
        <v>22</v>
      </c>
      <c r="C27" t="e">
        <f>VLOOKUP(B27,#REF!,6,FALSE)</f>
        <v>#REF!</v>
      </c>
      <c r="D27" t="e">
        <f>VLOOKUP(B27,#REF!,14,FALSE)</f>
        <v>#REF!</v>
      </c>
      <c r="E27" t="e">
        <f>VLOOKUP(B27,#REF!,15,FALSE)</f>
        <v>#REF!</v>
      </c>
      <c r="H27" t="e">
        <f>VLOOKUP(B27,#REF!,29,FALSE)</f>
        <v>#REF!</v>
      </c>
    </row>
    <row r="28" spans="1:8" ht="14.25" customHeight="1">
      <c r="A28">
        <v>23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H28" t="e">
        <f>VLOOKUP(B28,#REF!,29,FALSE)</f>
        <v>#REF!</v>
      </c>
    </row>
    <row r="29" spans="1:8" ht="15" customHeight="1">
      <c r="A29">
        <v>24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H29" t="e">
        <f>VLOOKUP(B29,#REF!,29,FALSE)</f>
        <v>#REF!</v>
      </c>
    </row>
    <row r="30" spans="1:8" ht="15" customHeight="1">
      <c r="A30">
        <v>25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H30" t="e">
        <f>VLOOKUP(B30,#REF!,29,FALSE)</f>
        <v>#REF!</v>
      </c>
    </row>
    <row r="31" spans="1:8" ht="15" customHeight="1">
      <c r="A31">
        <v>26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H31" t="e">
        <f>VLOOKUP(B31,#REF!,29,FALSE)</f>
        <v>#REF!</v>
      </c>
    </row>
    <row r="32" spans="1:8" ht="15" customHeight="1">
      <c r="A32">
        <v>27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H32" t="e">
        <f>VLOOKUP(B32,#REF!,29,FALSE)</f>
        <v>#REF!</v>
      </c>
    </row>
    <row r="33" spans="1:8" ht="15" customHeight="1">
      <c r="A33">
        <v>28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H33" t="e">
        <f>VLOOKUP(B33,#REF!,29,FALSE)</f>
        <v>#REF!</v>
      </c>
    </row>
    <row r="34" spans="1:8" ht="15" customHeight="1">
      <c r="A34">
        <v>29</v>
      </c>
      <c r="C34" t="s">
        <v>114</v>
      </c>
      <c r="D34" t="s">
        <v>104</v>
      </c>
      <c r="E34" t="s">
        <v>104</v>
      </c>
      <c r="H34" t="s">
        <v>113</v>
      </c>
    </row>
    <row r="35" spans="1:8" ht="15" customHeight="1">
      <c r="A35">
        <v>30</v>
      </c>
      <c r="C35" t="s">
        <v>114</v>
      </c>
      <c r="D35" t="s">
        <v>104</v>
      </c>
      <c r="E35" t="s">
        <v>104</v>
      </c>
      <c r="H35" t="s">
        <v>113</v>
      </c>
    </row>
    <row r="36" spans="1:8" ht="15" customHeight="1">
      <c r="A36">
        <v>31</v>
      </c>
    </row>
    <row r="37" spans="1:8" ht="15" customHeight="1">
      <c r="A37">
        <v>32</v>
      </c>
    </row>
    <row r="38" spans="1:8" ht="15" customHeight="1">
      <c r="A38">
        <v>33</v>
      </c>
    </row>
    <row r="39" spans="1:8" ht="15" customHeight="1">
      <c r="A39" s="109" t="s">
        <v>18</v>
      </c>
      <c r="B39" s="109"/>
      <c r="C39" s="109"/>
      <c r="D39" s="109"/>
      <c r="E39" s="109"/>
      <c r="G39">
        <f>SUM(G6:G35)</f>
        <v>0</v>
      </c>
    </row>
    <row r="40" spans="1:8" ht="15" customHeight="1"/>
    <row r="41" spans="1:8" ht="15" customHeight="1"/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  <row r="48" spans="1:8" ht="15" customHeight="1"/>
  </sheetData>
  <mergeCells count="11">
    <mergeCell ref="I4:I5"/>
    <mergeCell ref="A39:E39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" right="0" top="0" bottom="0" header="0" footer="0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"/>
  <sheetViews>
    <sheetView workbookViewId="0"/>
  </sheetViews>
  <sheetFormatPr defaultRowHeight="15"/>
  <sheetData/>
  <printOptions horizontalCentered="1"/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F18" sqref="F18"/>
    </sheetView>
  </sheetViews>
  <sheetFormatPr defaultRowHeight="15"/>
  <cols>
    <col min="1" max="1" width="8.42578125" customWidth="1"/>
    <col min="2" max="2" width="12.5703125" customWidth="1"/>
    <col min="3" max="3" width="10.42578125" customWidth="1"/>
    <col min="4" max="4" width="4.7109375" customWidth="1"/>
    <col min="5" max="5" width="12.140625" customWidth="1"/>
    <col min="6" max="6" width="10.42578125" customWidth="1"/>
    <col min="7" max="7" width="13" customWidth="1"/>
    <col min="8" max="8" width="11" customWidth="1"/>
    <col min="9" max="9" width="10.28515625" customWidth="1"/>
  </cols>
  <sheetData>
    <row r="1" spans="1:8">
      <c r="A1" t="s">
        <v>59</v>
      </c>
      <c r="B1" t="s">
        <v>60</v>
      </c>
      <c r="C1" t="s">
        <v>61</v>
      </c>
      <c r="D1" t="s">
        <v>62</v>
      </c>
      <c r="E1" t="s">
        <v>7</v>
      </c>
      <c r="F1" t="s">
        <v>10</v>
      </c>
      <c r="G1" t="s">
        <v>11</v>
      </c>
      <c r="H1" t="s">
        <v>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49"/>
  <sheetViews>
    <sheetView showGridLines="0" topLeftCell="A19" zoomScale="85" zoomScaleNormal="85" workbookViewId="0">
      <selection activeCell="H40" sqref="H40"/>
    </sheetView>
  </sheetViews>
  <sheetFormatPr defaultColWidth="9.140625" defaultRowHeight="15"/>
  <cols>
    <col min="1" max="1" width="6.5703125" customWidth="1"/>
    <col min="2" max="2" width="13.140625" bestFit="1" customWidth="1"/>
    <col min="3" max="3" width="17.85546875" bestFit="1" customWidth="1"/>
    <col min="4" max="4" width="43.5703125" customWidth="1"/>
    <col min="5" max="5" width="20" customWidth="1"/>
    <col min="6" max="6" width="38.28515625" bestFit="1" customWidth="1"/>
    <col min="7" max="7" width="14.42578125" hidden="1" customWidth="1"/>
    <col min="8" max="8" width="10.28515625" customWidth="1"/>
    <col min="9" max="9" width="24.85546875" customWidth="1"/>
    <col min="10" max="10" width="22.42578125" customWidth="1"/>
    <col min="14" max="14" width="7" customWidth="1"/>
  </cols>
  <sheetData>
    <row r="1" spans="1:10" ht="21" customHeight="1">
      <c r="A1" s="109"/>
      <c r="B1" s="109"/>
      <c r="C1" s="109"/>
      <c r="D1" s="109"/>
      <c r="E1" s="109"/>
      <c r="F1" s="109"/>
      <c r="G1" s="109"/>
      <c r="H1" s="109"/>
      <c r="I1" s="109"/>
    </row>
    <row r="2" spans="1:10" ht="25.5" customHeight="1"/>
    <row r="3" spans="1:10" ht="14.25" customHeight="1"/>
    <row r="4" spans="1:10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115</v>
      </c>
      <c r="F4" s="109" t="s">
        <v>5</v>
      </c>
      <c r="G4" s="109" t="s">
        <v>10</v>
      </c>
      <c r="H4" s="109" t="s">
        <v>18</v>
      </c>
      <c r="I4" s="109" t="s">
        <v>12</v>
      </c>
      <c r="J4" s="109" t="s">
        <v>103</v>
      </c>
    </row>
    <row r="5" spans="1:10">
      <c r="A5" s="109"/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5" customHeight="1">
      <c r="A6">
        <v>1</v>
      </c>
      <c r="B6" t="s">
        <v>29</v>
      </c>
      <c r="C6" t="e">
        <f>VLOOKUP(B6,#REF!,6,FALSE)</f>
        <v>#REF!</v>
      </c>
      <c r="D6" t="e">
        <f>VLOOKUP(B6,#REF!,14,FALSE)</f>
        <v>#REF!</v>
      </c>
      <c r="E6">
        <v>43104</v>
      </c>
      <c r="F6" t="e">
        <f>VLOOKUP(B6,#REF!,15,FALSE)</f>
        <v>#REF!</v>
      </c>
      <c r="G6">
        <v>43130</v>
      </c>
      <c r="H6">
        <v>200000</v>
      </c>
      <c r="I6" t="e">
        <f>VLOOKUP(B6,#REF!,29,FALSE)</f>
        <v>#REF!</v>
      </c>
    </row>
    <row r="7" spans="1:10" ht="15" customHeight="1">
      <c r="A7">
        <v>2</v>
      </c>
      <c r="B7" t="s">
        <v>105</v>
      </c>
      <c r="C7" t="e">
        <f>VLOOKUP(B7,#REF!,6,FALSE)</f>
        <v>#REF!</v>
      </c>
      <c r="D7" t="e">
        <f>VLOOKUP(B7,#REF!,14,FALSE)</f>
        <v>#REF!</v>
      </c>
      <c r="E7">
        <v>43104</v>
      </c>
      <c r="F7" t="e">
        <f>VLOOKUP(B7,#REF!,15,FALSE)</f>
        <v>#REF!</v>
      </c>
      <c r="G7">
        <v>43130</v>
      </c>
      <c r="H7">
        <v>200000</v>
      </c>
      <c r="I7" t="e">
        <f>VLOOKUP(B7,#REF!,29,FALSE)</f>
        <v>#REF!</v>
      </c>
    </row>
    <row r="8" spans="1:10" ht="15" customHeight="1">
      <c r="A8">
        <v>3</v>
      </c>
      <c r="B8" t="s">
        <v>111</v>
      </c>
      <c r="C8" t="e">
        <f>VLOOKUP(B8,#REF!,6,FALSE)</f>
        <v>#REF!</v>
      </c>
      <c r="D8" t="e">
        <f>VLOOKUP(B8,#REF!,14,FALSE)</f>
        <v>#REF!</v>
      </c>
      <c r="E8">
        <v>43104</v>
      </c>
      <c r="F8" t="e">
        <f>VLOOKUP(B8,#REF!,15,FALSE)</f>
        <v>#REF!</v>
      </c>
      <c r="G8">
        <v>43130</v>
      </c>
      <c r="H8">
        <v>200000</v>
      </c>
      <c r="I8" t="e">
        <f>VLOOKUP(B8,#REF!,29,FALSE)</f>
        <v>#REF!</v>
      </c>
    </row>
    <row r="9" spans="1:10" ht="15" customHeight="1">
      <c r="A9">
        <v>4</v>
      </c>
      <c r="B9" t="s">
        <v>82</v>
      </c>
      <c r="C9" t="e">
        <f>VLOOKUP(B9,#REF!,6,FALSE)</f>
        <v>#REF!</v>
      </c>
      <c r="D9" t="e">
        <f>VLOOKUP(B9,#REF!,14,FALSE)</f>
        <v>#REF!</v>
      </c>
      <c r="E9">
        <v>43104</v>
      </c>
      <c r="F9" t="e">
        <f>VLOOKUP(B9,#REF!,15,FALSE)</f>
        <v>#REF!</v>
      </c>
      <c r="G9">
        <v>43130</v>
      </c>
      <c r="H9">
        <v>200000</v>
      </c>
      <c r="I9" t="e">
        <f>VLOOKUP(B9,#REF!,29,FALSE)</f>
        <v>#REF!</v>
      </c>
    </row>
    <row r="10" spans="1:10" ht="15" customHeight="1">
      <c r="A10">
        <v>5</v>
      </c>
      <c r="B10" t="s">
        <v>33</v>
      </c>
      <c r="C10" t="e">
        <f>VLOOKUP(B10,#REF!,6,FALSE)</f>
        <v>#REF!</v>
      </c>
      <c r="D10" t="e">
        <f>VLOOKUP(B10,#REF!,14,FALSE)</f>
        <v>#REF!</v>
      </c>
      <c r="E10">
        <v>43104</v>
      </c>
      <c r="F10" t="e">
        <f>VLOOKUP(B10,#REF!,15,FALSE)</f>
        <v>#REF!</v>
      </c>
      <c r="G10">
        <v>43130</v>
      </c>
      <c r="H10">
        <v>200000</v>
      </c>
      <c r="I10" t="e">
        <f>VLOOKUP(B10,#REF!,29,FALSE)</f>
        <v>#REF!</v>
      </c>
    </row>
    <row r="11" spans="1:10" ht="15" customHeight="1">
      <c r="A11">
        <v>6</v>
      </c>
      <c r="B11" t="s">
        <v>83</v>
      </c>
      <c r="C11" t="e">
        <f>VLOOKUP(B11,#REF!,6,FALSE)</f>
        <v>#REF!</v>
      </c>
      <c r="D11" t="e">
        <f>VLOOKUP(B11,#REF!,14,FALSE)</f>
        <v>#REF!</v>
      </c>
      <c r="E11">
        <v>43104</v>
      </c>
      <c r="F11" t="e">
        <f>VLOOKUP(B11,#REF!,15,FALSE)</f>
        <v>#REF!</v>
      </c>
      <c r="G11">
        <v>43130</v>
      </c>
      <c r="H11">
        <v>200000</v>
      </c>
      <c r="I11" t="e">
        <f>VLOOKUP(B11,#REF!,29,FALSE)</f>
        <v>#REF!</v>
      </c>
    </row>
    <row r="12" spans="1:10" ht="15" customHeight="1">
      <c r="A12">
        <v>7</v>
      </c>
      <c r="B12" t="s">
        <v>116</v>
      </c>
      <c r="C12" t="e">
        <f>VLOOKUP(B12,#REF!,6,FALSE)</f>
        <v>#REF!</v>
      </c>
      <c r="D12" t="e">
        <f>VLOOKUP(B12,#REF!,14,FALSE)</f>
        <v>#REF!</v>
      </c>
      <c r="E12">
        <v>43104</v>
      </c>
      <c r="F12" t="e">
        <f>VLOOKUP(B12,#REF!,15,FALSE)</f>
        <v>#REF!</v>
      </c>
      <c r="G12">
        <v>43130</v>
      </c>
      <c r="H12">
        <v>200000</v>
      </c>
      <c r="I12" t="e">
        <f>VLOOKUP(B12,#REF!,29,FALSE)</f>
        <v>#REF!</v>
      </c>
    </row>
    <row r="13" spans="1:10" ht="15" customHeight="1">
      <c r="A13">
        <v>8</v>
      </c>
      <c r="B13" t="s">
        <v>84</v>
      </c>
      <c r="C13" t="e">
        <f>VLOOKUP(B13,#REF!,6,FALSE)</f>
        <v>#REF!</v>
      </c>
      <c r="D13" t="e">
        <f>VLOOKUP(B13,#REF!,14,FALSE)</f>
        <v>#REF!</v>
      </c>
      <c r="E13">
        <v>43104</v>
      </c>
      <c r="F13" t="e">
        <f>VLOOKUP(B13,#REF!,15,FALSE)</f>
        <v>#REF!</v>
      </c>
      <c r="G13">
        <v>43130</v>
      </c>
      <c r="H13">
        <v>200000</v>
      </c>
      <c r="I13" t="e">
        <f>VLOOKUP(B13,#REF!,29,FALSE)</f>
        <v>#REF!</v>
      </c>
    </row>
    <row r="14" spans="1:10" ht="15" customHeight="1">
      <c r="A14">
        <v>9</v>
      </c>
      <c r="B14" t="s">
        <v>27</v>
      </c>
      <c r="C14" t="e">
        <f>VLOOKUP(B14,#REF!,6,FALSE)</f>
        <v>#REF!</v>
      </c>
      <c r="D14" t="e">
        <f>VLOOKUP(B14,#REF!,14,FALSE)</f>
        <v>#REF!</v>
      </c>
      <c r="E14">
        <v>43104</v>
      </c>
      <c r="F14" t="e">
        <f>VLOOKUP(B14,#REF!,15,FALSE)</f>
        <v>#REF!</v>
      </c>
      <c r="G14">
        <v>43130</v>
      </c>
      <c r="H14">
        <v>200000</v>
      </c>
      <c r="I14" t="e">
        <f>VLOOKUP(B14,#REF!,29,FALSE)</f>
        <v>#REF!</v>
      </c>
    </row>
    <row r="15" spans="1:10" ht="15" customHeight="1">
      <c r="A15">
        <v>10</v>
      </c>
      <c r="B15" t="s">
        <v>44</v>
      </c>
      <c r="C15" t="e">
        <f>VLOOKUP(B15,#REF!,6,FALSE)</f>
        <v>#REF!</v>
      </c>
      <c r="D15" t="e">
        <f>VLOOKUP(B15,#REF!,14,FALSE)</f>
        <v>#REF!</v>
      </c>
      <c r="E15">
        <v>43104</v>
      </c>
      <c r="F15" t="e">
        <f>VLOOKUP(B15,#REF!,15,FALSE)</f>
        <v>#REF!</v>
      </c>
      <c r="G15">
        <v>43130</v>
      </c>
      <c r="H15">
        <v>200000</v>
      </c>
      <c r="I15" t="e">
        <f>VLOOKUP(B15,#REF!,29,FALSE)</f>
        <v>#REF!</v>
      </c>
    </row>
    <row r="16" spans="1:10" ht="15" customHeight="1">
      <c r="A16">
        <v>11</v>
      </c>
      <c r="B16" t="s">
        <v>46</v>
      </c>
      <c r="C16" t="e">
        <f>VLOOKUP(B16,#REF!,6,FALSE)</f>
        <v>#REF!</v>
      </c>
      <c r="D16" t="e">
        <f>VLOOKUP(B16,#REF!,14,FALSE)</f>
        <v>#REF!</v>
      </c>
      <c r="E16">
        <v>43104</v>
      </c>
      <c r="F16" t="e">
        <f>VLOOKUP(B16,#REF!,15,FALSE)</f>
        <v>#REF!</v>
      </c>
      <c r="G16">
        <v>43130</v>
      </c>
      <c r="H16">
        <v>200000</v>
      </c>
      <c r="I16" t="e">
        <f>VLOOKUP(B16,#REF!,29,FALSE)</f>
        <v>#REF!</v>
      </c>
    </row>
    <row r="17" spans="1:9" ht="15" customHeight="1">
      <c r="A17">
        <v>12</v>
      </c>
      <c r="B17" t="s">
        <v>108</v>
      </c>
      <c r="C17" t="e">
        <f>VLOOKUP(B17,#REF!,6,FALSE)</f>
        <v>#REF!</v>
      </c>
      <c r="D17" t="e">
        <f>VLOOKUP(B17,#REF!,14,FALSE)</f>
        <v>#REF!</v>
      </c>
      <c r="E17">
        <v>43104</v>
      </c>
      <c r="F17" t="e">
        <f>VLOOKUP(B17,#REF!,15,FALSE)</f>
        <v>#REF!</v>
      </c>
      <c r="G17">
        <v>43130</v>
      </c>
      <c r="H17">
        <v>200000</v>
      </c>
      <c r="I17" t="e">
        <f>VLOOKUP(B17,#REF!,29,FALSE)</f>
        <v>#REF!</v>
      </c>
    </row>
    <row r="18" spans="1:9" ht="15" customHeight="1">
      <c r="A18">
        <v>13</v>
      </c>
      <c r="B18" t="s">
        <v>29</v>
      </c>
      <c r="C18" t="e">
        <f>VLOOKUP(B18,#REF!,6,FALSE)</f>
        <v>#REF!</v>
      </c>
      <c r="D18" t="e">
        <f>VLOOKUP(B18,#REF!,14,FALSE)</f>
        <v>#REF!</v>
      </c>
      <c r="E18">
        <v>43104</v>
      </c>
      <c r="F18" t="e">
        <f>VLOOKUP(B18,#REF!,15,FALSE)</f>
        <v>#REF!</v>
      </c>
      <c r="G18">
        <v>43130</v>
      </c>
      <c r="H18">
        <v>200000</v>
      </c>
      <c r="I18" t="e">
        <f>VLOOKUP(B18,#REF!,29,FALSE)</f>
        <v>#REF!</v>
      </c>
    </row>
    <row r="19" spans="1:9" ht="15" customHeight="1">
      <c r="A19">
        <v>14</v>
      </c>
      <c r="B19" t="s">
        <v>85</v>
      </c>
      <c r="C19" t="e">
        <f>VLOOKUP(B19,#REF!,6,FALSE)</f>
        <v>#REF!</v>
      </c>
      <c r="D19" t="e">
        <f>VLOOKUP(B19,#REF!,14,FALSE)</f>
        <v>#REF!</v>
      </c>
      <c r="E19">
        <v>43104</v>
      </c>
      <c r="F19" t="e">
        <f>VLOOKUP(B19,#REF!,15,FALSE)</f>
        <v>#REF!</v>
      </c>
      <c r="G19">
        <v>43132</v>
      </c>
      <c r="H19">
        <v>200000</v>
      </c>
      <c r="I19" t="e">
        <f>VLOOKUP(B19,#REF!,29,FALSE)</f>
        <v>#REF!</v>
      </c>
    </row>
    <row r="20" spans="1:9" ht="15" customHeight="1">
      <c r="A20">
        <v>15</v>
      </c>
      <c r="B20" t="s">
        <v>86</v>
      </c>
      <c r="C20" t="e">
        <f>VLOOKUP(B20,#REF!,6,FALSE)</f>
        <v>#REF!</v>
      </c>
      <c r="D20" t="e">
        <f>VLOOKUP(B20,#REF!,14,FALSE)</f>
        <v>#REF!</v>
      </c>
      <c r="E20">
        <v>43104</v>
      </c>
      <c r="F20" t="e">
        <f>VLOOKUP(B20,#REF!,15,FALSE)</f>
        <v>#REF!</v>
      </c>
      <c r="G20">
        <v>43132</v>
      </c>
      <c r="H20">
        <v>200000</v>
      </c>
      <c r="I20" t="e">
        <f>VLOOKUP(B20,#REF!,29,FALSE)</f>
        <v>#REF!</v>
      </c>
    </row>
    <row r="21" spans="1:9" ht="15" customHeight="1">
      <c r="A21">
        <v>16</v>
      </c>
      <c r="B21" t="s">
        <v>87</v>
      </c>
      <c r="C21" t="e">
        <f>VLOOKUP(B21,#REF!,6,FALSE)</f>
        <v>#REF!</v>
      </c>
      <c r="D21" t="e">
        <f>VLOOKUP(B21,#REF!,14,FALSE)</f>
        <v>#REF!</v>
      </c>
      <c r="E21">
        <v>43104</v>
      </c>
      <c r="F21" t="e">
        <f>VLOOKUP(B21,#REF!,15,FALSE)</f>
        <v>#REF!</v>
      </c>
      <c r="G21">
        <v>43132</v>
      </c>
      <c r="H21">
        <v>200000</v>
      </c>
      <c r="I21" t="e">
        <f>VLOOKUP(B21,#REF!,29,FALSE)</f>
        <v>#REF!</v>
      </c>
    </row>
    <row r="22" spans="1:9" ht="15" customHeight="1">
      <c r="A22">
        <v>17</v>
      </c>
      <c r="B22" t="s">
        <v>117</v>
      </c>
      <c r="C22" t="e">
        <f>VLOOKUP(B22,#REF!,6,FALSE)</f>
        <v>#REF!</v>
      </c>
      <c r="D22" t="e">
        <f>VLOOKUP(B22,#REF!,14,FALSE)</f>
        <v>#REF!</v>
      </c>
      <c r="E22">
        <v>43104</v>
      </c>
      <c r="F22" t="e">
        <f>VLOOKUP(B22,#REF!,15,FALSE)</f>
        <v>#REF!</v>
      </c>
      <c r="G22">
        <v>43132</v>
      </c>
      <c r="H22">
        <v>200000</v>
      </c>
      <c r="I22" t="e">
        <f>VLOOKUP(B22,#REF!,29,FALSE)</f>
        <v>#REF!</v>
      </c>
    </row>
    <row r="23" spans="1:9" ht="15" customHeight="1">
      <c r="A23">
        <v>18</v>
      </c>
      <c r="B23" t="s">
        <v>83</v>
      </c>
      <c r="C23" t="e">
        <f>VLOOKUP(B23,#REF!,6,FALSE)</f>
        <v>#REF!</v>
      </c>
      <c r="D23" t="e">
        <f>VLOOKUP(B23,#REF!,14,FALSE)</f>
        <v>#REF!</v>
      </c>
      <c r="E23">
        <v>43104</v>
      </c>
      <c r="F23" t="e">
        <f>VLOOKUP(B23,#REF!,15,FALSE)</f>
        <v>#REF!</v>
      </c>
      <c r="G23">
        <v>43132</v>
      </c>
      <c r="H23">
        <v>200000</v>
      </c>
      <c r="I23" t="e">
        <f>VLOOKUP(B23,#REF!,29,FALSE)</f>
        <v>#REF!</v>
      </c>
    </row>
    <row r="24" spans="1:9" ht="15" customHeight="1">
      <c r="A24">
        <v>19</v>
      </c>
      <c r="B24" t="s">
        <v>89</v>
      </c>
      <c r="C24" t="e">
        <f>VLOOKUP(B24,#REF!,6,FALSE)</f>
        <v>#REF!</v>
      </c>
      <c r="D24" t="e">
        <f>VLOOKUP(B24,#REF!,14,FALSE)</f>
        <v>#REF!</v>
      </c>
      <c r="E24">
        <v>43104</v>
      </c>
      <c r="F24" t="e">
        <f>VLOOKUP(B24,#REF!,15,FALSE)</f>
        <v>#REF!</v>
      </c>
      <c r="G24">
        <v>43132</v>
      </c>
      <c r="H24">
        <v>200000</v>
      </c>
      <c r="I24" t="e">
        <f>VLOOKUP(B24,#REF!,29,FALSE)</f>
        <v>#REF!</v>
      </c>
    </row>
    <row r="25" spans="1:9" ht="15" customHeight="1">
      <c r="A25">
        <v>20</v>
      </c>
      <c r="B25" t="s">
        <v>90</v>
      </c>
      <c r="C25" t="e">
        <f>VLOOKUP(B25,#REF!,6,FALSE)</f>
        <v>#REF!</v>
      </c>
      <c r="D25" t="e">
        <f>VLOOKUP(B25,#REF!,14,FALSE)</f>
        <v>#REF!</v>
      </c>
      <c r="E25">
        <v>43104</v>
      </c>
      <c r="F25" t="e">
        <f>VLOOKUP(B25,#REF!,15,FALSE)</f>
        <v>#REF!</v>
      </c>
      <c r="G25">
        <v>43130</v>
      </c>
      <c r="H25">
        <v>200000</v>
      </c>
      <c r="I25" t="e">
        <f>VLOOKUP(B25,#REF!,29,FALSE)</f>
        <v>#REF!</v>
      </c>
    </row>
    <row r="26" spans="1:9" ht="15" customHeight="1">
      <c r="A26">
        <v>21</v>
      </c>
      <c r="B26" t="s">
        <v>32</v>
      </c>
      <c r="C26" t="e">
        <f>VLOOKUP(B26,#REF!,6,FALSE)</f>
        <v>#REF!</v>
      </c>
      <c r="D26" t="e">
        <f>VLOOKUP(B26,#REF!,14,FALSE)</f>
        <v>#REF!</v>
      </c>
      <c r="E26">
        <v>43104</v>
      </c>
      <c r="F26" t="e">
        <f>VLOOKUP(B26,#REF!,15,FALSE)</f>
        <v>#REF!</v>
      </c>
      <c r="G26">
        <v>43130</v>
      </c>
      <c r="H26">
        <v>200000</v>
      </c>
      <c r="I26" t="e">
        <f>VLOOKUP(B26,#REF!,29,FALSE)</f>
        <v>#REF!</v>
      </c>
    </row>
    <row r="27" spans="1:9" ht="15" customHeight="1">
      <c r="A27">
        <v>22</v>
      </c>
      <c r="B27" t="s">
        <v>23</v>
      </c>
      <c r="C27" t="e">
        <f>VLOOKUP(B27,#REF!,6,FALSE)</f>
        <v>#REF!</v>
      </c>
      <c r="D27" t="e">
        <f>VLOOKUP(B27,#REF!,14,FALSE)</f>
        <v>#REF!</v>
      </c>
      <c r="E27">
        <v>43104</v>
      </c>
      <c r="F27" t="e">
        <f>VLOOKUP(B27,#REF!,15,FALSE)</f>
        <v>#REF!</v>
      </c>
      <c r="G27">
        <v>43130</v>
      </c>
      <c r="H27">
        <v>200000</v>
      </c>
      <c r="I27" t="e">
        <f>VLOOKUP(B27,#REF!,29,FALSE)</f>
        <v>#REF!</v>
      </c>
    </row>
    <row r="28" spans="1:9" ht="15" customHeight="1">
      <c r="A28">
        <v>23</v>
      </c>
      <c r="B28" t="s">
        <v>91</v>
      </c>
      <c r="C28" t="e">
        <f>VLOOKUP(B28,#REF!,6,FALSE)</f>
        <v>#REF!</v>
      </c>
      <c r="D28" t="e">
        <f>VLOOKUP(B28,#REF!,14,FALSE)</f>
        <v>#REF!</v>
      </c>
      <c r="E28">
        <v>43104</v>
      </c>
      <c r="F28" t="e">
        <f>VLOOKUP(B28,#REF!,15,FALSE)</f>
        <v>#REF!</v>
      </c>
      <c r="G28">
        <v>43130</v>
      </c>
      <c r="H28">
        <v>200000</v>
      </c>
      <c r="I28" t="e">
        <f>VLOOKUP(B28,#REF!,29,FALSE)</f>
        <v>#REF!</v>
      </c>
    </row>
    <row r="29" spans="1:9" ht="15" customHeight="1">
      <c r="A29">
        <v>24</v>
      </c>
      <c r="B29" t="s">
        <v>110</v>
      </c>
      <c r="C29" t="e">
        <f>VLOOKUP(B29,#REF!,6,FALSE)</f>
        <v>#REF!</v>
      </c>
      <c r="D29" t="e">
        <f>VLOOKUP(B29,#REF!,14,FALSE)</f>
        <v>#REF!</v>
      </c>
      <c r="E29">
        <v>43104</v>
      </c>
      <c r="F29" t="e">
        <f>VLOOKUP(B29,#REF!,15,FALSE)</f>
        <v>#REF!</v>
      </c>
      <c r="G29">
        <v>43130</v>
      </c>
      <c r="H29">
        <v>200000</v>
      </c>
      <c r="I29" t="e">
        <f>VLOOKUP(B29,#REF!,29,FALSE)</f>
        <v>#REF!</v>
      </c>
    </row>
    <row r="30" spans="1:9" ht="15" customHeight="1">
      <c r="A30">
        <v>25</v>
      </c>
      <c r="B30" t="s">
        <v>107</v>
      </c>
      <c r="C30" t="e">
        <f>VLOOKUP(B30,#REF!,6,FALSE)</f>
        <v>#REF!</v>
      </c>
      <c r="D30" t="e">
        <f>VLOOKUP(B30,#REF!,14,FALSE)</f>
        <v>#REF!</v>
      </c>
      <c r="E30">
        <v>43104</v>
      </c>
      <c r="F30" t="e">
        <f>VLOOKUP(B30,#REF!,15,FALSE)</f>
        <v>#REF!</v>
      </c>
      <c r="G30">
        <v>43130</v>
      </c>
      <c r="H30">
        <v>300000</v>
      </c>
      <c r="I30" t="e">
        <f>VLOOKUP(B30,#REF!,29,FALSE)</f>
        <v>#REF!</v>
      </c>
    </row>
    <row r="31" spans="1:9" ht="15" customHeight="1">
      <c r="A31">
        <v>26</v>
      </c>
      <c r="B31" t="s">
        <v>93</v>
      </c>
      <c r="C31" t="e">
        <f>VLOOKUP(B31,#REF!,6,FALSE)</f>
        <v>#REF!</v>
      </c>
      <c r="D31" t="e">
        <f>VLOOKUP(B31,#REF!,14,FALSE)</f>
        <v>#REF!</v>
      </c>
      <c r="E31">
        <v>43104</v>
      </c>
      <c r="F31" t="e">
        <f>VLOOKUP(B31,#REF!,15,FALSE)</f>
        <v>#REF!</v>
      </c>
      <c r="G31">
        <v>43130</v>
      </c>
      <c r="H31">
        <v>200000</v>
      </c>
      <c r="I31" t="e">
        <f>VLOOKUP(B31,#REF!,29,FALSE)</f>
        <v>#REF!</v>
      </c>
    </row>
    <row r="32" spans="1:9" ht="15" customHeight="1">
      <c r="A32">
        <v>27</v>
      </c>
      <c r="B32" t="s">
        <v>94</v>
      </c>
      <c r="C32" t="e">
        <f>VLOOKUP(B32,#REF!,6,FALSE)</f>
        <v>#REF!</v>
      </c>
      <c r="D32" t="e">
        <f>VLOOKUP(B32,#REF!,14,FALSE)</f>
        <v>#REF!</v>
      </c>
      <c r="E32">
        <v>43104</v>
      </c>
      <c r="F32" t="e">
        <f>VLOOKUP(B32,#REF!,15,FALSE)</f>
        <v>#REF!</v>
      </c>
      <c r="G32">
        <v>43132</v>
      </c>
      <c r="H32">
        <v>200000</v>
      </c>
      <c r="I32" t="e">
        <f>VLOOKUP(B32,#REF!,29,FALSE)</f>
        <v>#REF!</v>
      </c>
    </row>
    <row r="33" spans="1:10" ht="15" customHeight="1">
      <c r="A33">
        <v>28</v>
      </c>
      <c r="B33" t="s">
        <v>109</v>
      </c>
      <c r="C33" t="e">
        <f>VLOOKUP(B33,#REF!,6,FALSE)</f>
        <v>#REF!</v>
      </c>
      <c r="D33" t="e">
        <f>VLOOKUP(B33,#REF!,14,FALSE)</f>
        <v>#REF!</v>
      </c>
      <c r="E33">
        <v>43104</v>
      </c>
      <c r="F33" t="e">
        <f>VLOOKUP(B33,#REF!,15,FALSE)</f>
        <v>#REF!</v>
      </c>
      <c r="G33">
        <v>43132</v>
      </c>
      <c r="H33">
        <v>200000</v>
      </c>
      <c r="I33" t="e">
        <f>VLOOKUP(B33,#REF!,29,FALSE)</f>
        <v>#REF!</v>
      </c>
    </row>
    <row r="34" spans="1:10" ht="15" customHeight="1">
      <c r="A34">
        <v>29</v>
      </c>
      <c r="B34" t="s">
        <v>95</v>
      </c>
      <c r="C34" t="e">
        <f>VLOOKUP(B34,#REF!,6,FALSE)</f>
        <v>#REF!</v>
      </c>
      <c r="D34" t="e">
        <f>VLOOKUP(B34,#REF!,14,FALSE)</f>
        <v>#REF!</v>
      </c>
      <c r="E34">
        <v>43104</v>
      </c>
      <c r="F34" t="e">
        <f>VLOOKUP(B34,#REF!,15,FALSE)</f>
        <v>#REF!</v>
      </c>
      <c r="G34">
        <v>43132</v>
      </c>
      <c r="H34">
        <v>200000</v>
      </c>
      <c r="I34" t="e">
        <f>VLOOKUP(B34,#REF!,29,FALSE)</f>
        <v>#REF!</v>
      </c>
    </row>
    <row r="35" spans="1:10" ht="15.75" customHeight="1">
      <c r="A35">
        <v>30</v>
      </c>
      <c r="B35" t="s">
        <v>45</v>
      </c>
      <c r="C35" t="e">
        <f>VLOOKUP(B35,#REF!,6,FALSE)</f>
        <v>#REF!</v>
      </c>
      <c r="D35" t="e">
        <f>VLOOKUP(B35,#REF!,14,FALSE)</f>
        <v>#REF!</v>
      </c>
      <c r="E35">
        <v>43104</v>
      </c>
      <c r="F35" t="e">
        <f>VLOOKUP(B35,#REF!,15,FALSE)</f>
        <v>#REF!</v>
      </c>
      <c r="G35">
        <v>43132</v>
      </c>
      <c r="H35">
        <v>200000</v>
      </c>
      <c r="I35" t="e">
        <f>VLOOKUP(B35,#REF!,29,FALSE)</f>
        <v>#REF!</v>
      </c>
    </row>
    <row r="36" spans="1:10" ht="14.25" customHeight="1">
      <c r="A36">
        <v>31</v>
      </c>
      <c r="B36" t="s">
        <v>118</v>
      </c>
      <c r="C36" t="e">
        <f>VLOOKUP(B36,#REF!,6,FALSE)</f>
        <v>#REF!</v>
      </c>
      <c r="D36" t="e">
        <f>VLOOKUP(B36,#REF!,14,FALSE)</f>
        <v>#REF!</v>
      </c>
      <c r="E36">
        <v>43104</v>
      </c>
      <c r="F36" t="e">
        <f>VLOOKUP(B36,#REF!,15,FALSE)</f>
        <v>#REF!</v>
      </c>
      <c r="G36">
        <v>43132</v>
      </c>
      <c r="H36">
        <v>200000</v>
      </c>
      <c r="I36" t="e">
        <f>VLOOKUP(B36,#REF!,29,FALSE)</f>
        <v>#REF!</v>
      </c>
    </row>
    <row r="37" spans="1:10" ht="15" customHeight="1">
      <c r="A37">
        <v>31</v>
      </c>
      <c r="B37" t="s">
        <v>85</v>
      </c>
      <c r="C37" t="e">
        <f>VLOOKUP(B37,#REF!,6,FALSE)</f>
        <v>#REF!</v>
      </c>
      <c r="D37" t="e">
        <f>VLOOKUP(B37,#REF!,14,FALSE)</f>
        <v>#REF!</v>
      </c>
      <c r="E37">
        <v>43108</v>
      </c>
      <c r="F37" t="e">
        <f>VLOOKUP(B37,#REF!,15,FALSE)</f>
        <v>#REF!</v>
      </c>
      <c r="G37">
        <v>43132</v>
      </c>
      <c r="H37">
        <v>25000</v>
      </c>
      <c r="I37" t="e">
        <f>VLOOKUP(B37,#REF!,29,FALSE)</f>
        <v>#REF!</v>
      </c>
      <c r="J37" t="s">
        <v>119</v>
      </c>
    </row>
    <row r="38" spans="1:10" ht="15" customHeight="1">
      <c r="A38">
        <v>33</v>
      </c>
      <c r="B38" t="s">
        <v>32</v>
      </c>
      <c r="C38" t="e">
        <f>VLOOKUP(B38,#REF!,6,FALSE)</f>
        <v>#REF!</v>
      </c>
      <c r="D38" t="e">
        <f>VLOOKUP(B38,#REF!,14,FALSE)</f>
        <v>#REF!</v>
      </c>
      <c r="E38">
        <v>43108</v>
      </c>
      <c r="F38" t="e">
        <f>VLOOKUP(B38,#REF!,15,FALSE)</f>
        <v>#REF!</v>
      </c>
      <c r="G38">
        <v>43132</v>
      </c>
      <c r="H38">
        <v>25000</v>
      </c>
      <c r="I38" t="e">
        <f>VLOOKUP(B38,#REF!,29,FALSE)</f>
        <v>#REF!</v>
      </c>
      <c r="J38" t="s">
        <v>119</v>
      </c>
    </row>
    <row r="39" spans="1:10" ht="15" customHeight="1">
      <c r="B39" t="s">
        <v>36</v>
      </c>
      <c r="C39" t="e">
        <f>VLOOKUP(B39,#REF!,6,FALSE)</f>
        <v>#REF!</v>
      </c>
      <c r="D39" t="e">
        <f>VLOOKUP(B39,#REF!,14,FALSE)</f>
        <v>#REF!</v>
      </c>
      <c r="E39">
        <v>43108</v>
      </c>
      <c r="F39" t="e">
        <f>VLOOKUP(B39,#REF!,15,FALSE)</f>
        <v>#REF!</v>
      </c>
      <c r="G39">
        <v>43132</v>
      </c>
      <c r="H39">
        <v>500000</v>
      </c>
      <c r="I39" t="e">
        <f>VLOOKUP(B39,#REF!,29,FALSE)</f>
        <v>#REF!</v>
      </c>
    </row>
    <row r="40" spans="1:10" ht="15" customHeight="1">
      <c r="A40" s="109" t="s">
        <v>18</v>
      </c>
      <c r="B40" s="109"/>
      <c r="C40" s="109"/>
      <c r="D40" s="109"/>
      <c r="E40" s="109"/>
      <c r="F40" s="109"/>
      <c r="H40">
        <f>SUM(H6:H39)</f>
        <v>6850000</v>
      </c>
    </row>
    <row r="41" spans="1:10" ht="15" customHeight="1"/>
    <row r="42" spans="1:10" ht="15" customHeight="1"/>
    <row r="43" spans="1:10" ht="15" customHeight="1"/>
    <row r="44" spans="1:10" ht="15" customHeight="1"/>
    <row r="45" spans="1:10" ht="15" customHeight="1"/>
    <row r="46" spans="1:10" ht="15" customHeight="1"/>
    <row r="47" spans="1:10" ht="15" customHeight="1"/>
    <row r="48" spans="1:10" ht="15" customHeight="1"/>
    <row r="49" ht="15" customHeight="1"/>
  </sheetData>
  <mergeCells count="12">
    <mergeCell ref="J4:J5"/>
    <mergeCell ref="A40:F40"/>
    <mergeCell ref="E4:E5"/>
    <mergeCell ref="A1:I1"/>
    <mergeCell ref="A4:A5"/>
    <mergeCell ref="B4:B5"/>
    <mergeCell ref="C4:C5"/>
    <mergeCell ref="D4:D5"/>
    <mergeCell ref="F4:F5"/>
    <mergeCell ref="G4:G5"/>
    <mergeCell ref="H4:H5"/>
    <mergeCell ref="I4:I5"/>
  </mergeCells>
  <printOptions horizontalCentered="1"/>
  <pageMargins left="0" right="0" top="0" bottom="0" header="0" footer="0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B1:M43"/>
  <sheetViews>
    <sheetView zoomScaleNormal="100" workbookViewId="0">
      <pane xSplit="9" ySplit="5" topLeftCell="J36" activePane="bottomRight" state="frozen"/>
      <selection activeCell="C5" sqref="C5:T55"/>
      <selection pane="topRight" activeCell="C5" sqref="C5:T55"/>
      <selection pane="bottomLeft" activeCell="C5" sqref="C5:T55"/>
      <selection pane="bottomRight" activeCell="F60" sqref="F60"/>
    </sheetView>
  </sheetViews>
  <sheetFormatPr defaultColWidth="9.140625" defaultRowHeight="15"/>
  <cols>
    <col min="1" max="1" width="1.7109375" customWidth="1"/>
    <col min="2" max="2" width="7.7109375" customWidth="1"/>
    <col min="3" max="3" width="44" customWidth="1"/>
    <col min="4" max="4" width="14.85546875" customWidth="1"/>
    <col min="5" max="5" width="21.5703125" bestFit="1" customWidth="1"/>
    <col min="6" max="6" width="8.7109375" customWidth="1"/>
    <col min="7" max="7" width="11.140625" customWidth="1"/>
    <col min="8" max="8" width="35.140625" hidden="1" customWidth="1"/>
    <col min="9" max="9" width="13.5703125" customWidth="1"/>
    <col min="10" max="10" width="12.7109375" customWidth="1"/>
    <col min="11" max="11" width="17.85546875" bestFit="1" customWidth="1"/>
    <col min="12" max="12" width="31" customWidth="1"/>
    <col min="13" max="13" width="23.28515625" customWidth="1"/>
    <col min="14" max="14" width="2.7109375" customWidth="1"/>
    <col min="18" max="18" width="7" customWidth="1"/>
  </cols>
  <sheetData>
    <row r="1" spans="2:13" ht="12" customHeight="1"/>
    <row r="2" spans="2:13" ht="21" customHeigh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3" customHeight="1"/>
    <row r="4" spans="2:13" ht="14.25" customHeight="1" thickBot="1"/>
    <row r="5" spans="2:13" ht="27" customHeight="1" thickTop="1" thickBot="1">
      <c r="B5" t="s">
        <v>0</v>
      </c>
      <c r="C5" t="s">
        <v>1</v>
      </c>
      <c r="D5" t="s">
        <v>2</v>
      </c>
      <c r="E5" t="s">
        <v>3</v>
      </c>
      <c r="F5" t="s">
        <v>15</v>
      </c>
      <c r="G5" t="s">
        <v>7</v>
      </c>
      <c r="H5" t="s">
        <v>4</v>
      </c>
      <c r="I5" t="s">
        <v>5</v>
      </c>
      <c r="J5" t="s">
        <v>10</v>
      </c>
      <c r="K5" t="s">
        <v>13</v>
      </c>
      <c r="L5" t="s">
        <v>12</v>
      </c>
      <c r="M5" t="s">
        <v>6</v>
      </c>
    </row>
    <row r="6" spans="2:13" ht="15" customHeight="1" thickTop="1">
      <c r="B6">
        <v>1</v>
      </c>
      <c r="C6" t="str">
        <f>VLOOKUP(D6,'[1]DATA PLAT'!$B$4:$C$113,2,0)</f>
        <v>FORD RANGER DBL CABIN 4X4 XLT 3.0 M/T</v>
      </c>
      <c r="D6" t="s">
        <v>29</v>
      </c>
      <c r="E6" t="str">
        <f>VLOOKUP(D6,'[1]DATA PLAT'!$B$4:$D$113,3,0)</f>
        <v>01-9392</v>
      </c>
      <c r="F6" t="str">
        <f>VLOOKUP(D6,'[1]DATA PLAT'!$B$4:$F$113,5,0)</f>
        <v>2010</v>
      </c>
      <c r="G6">
        <v>135931</v>
      </c>
      <c r="H6" t="str">
        <f>VLOOKUP(D6,'[1]DATA PLAT'!$B$4:$M$113,12,0)</f>
        <v>MRC</v>
      </c>
      <c r="I6" t="str">
        <f>VLOOKUP(D6,'[1]DATA PLAT'!$B$4:$M$113,12,0)</f>
        <v>MRC</v>
      </c>
      <c r="J6">
        <v>43104</v>
      </c>
      <c r="K6">
        <v>200000</v>
      </c>
    </row>
    <row r="7" spans="2:13" ht="15" customHeight="1">
      <c r="B7">
        <f>B6+1</f>
        <v>2</v>
      </c>
      <c r="C7" t="str">
        <f>VLOOKUP(D7,'[1]DATA PLAT'!$B$4:$C$113,2,0)</f>
        <v>FORD RANGER DC 4X4 XLT 3.0</v>
      </c>
      <c r="D7" t="s">
        <v>30</v>
      </c>
      <c r="E7" t="str">
        <f>VLOOKUP(D7,'[1]DATA PLAT'!$B$4:$D$113,3,0)</f>
        <v>01-9432</v>
      </c>
      <c r="F7" t="str">
        <f>VLOOKUP(D7,'[1]DATA PLAT'!$B$4:$F$113,5,0)</f>
        <v>2011</v>
      </c>
      <c r="G7">
        <v>132749</v>
      </c>
      <c r="H7" t="str">
        <f>VLOOKUP(D7,'[1]DATA PLAT'!$B$4:$M$113,12,0)</f>
        <v>MRC</v>
      </c>
      <c r="I7" t="str">
        <f>VLOOKUP(D7,'[1]DATA PLAT'!$B$4:$M$113,12,0)</f>
        <v>MRC</v>
      </c>
      <c r="J7">
        <v>43104</v>
      </c>
      <c r="K7">
        <v>200000</v>
      </c>
    </row>
    <row r="8" spans="2:13" ht="15" customHeight="1">
      <c r="B8">
        <f t="shared" ref="B8:B37" si="0">B7+1</f>
        <v>3</v>
      </c>
      <c r="C8" t="str">
        <f>VLOOKUP(D8,'[1]DATA PLAT'!$B$4:$C$113,2,0)</f>
        <v>FORD EVEREST 4X4 2.5L TDMT-XLT</v>
      </c>
      <c r="D8" t="s">
        <v>20</v>
      </c>
      <c r="E8" t="str">
        <f>VLOOKUP(D8,'[1]DATA PLAT'!$B$4:$D$113,3,0)</f>
        <v>01-9271</v>
      </c>
      <c r="F8" t="str">
        <f>VLOOKUP(D8,'[1]DATA PLAT'!$B$4:$F$113,5,0)</f>
        <v>2007</v>
      </c>
      <c r="G8">
        <v>118259</v>
      </c>
      <c r="H8" t="str">
        <f>VLOOKUP(D8,'[1]DATA PLAT'!$B$4:$M$113,12,0)</f>
        <v>HC &amp; SS</v>
      </c>
      <c r="I8" t="str">
        <f>VLOOKUP(D8,'[1]DATA PLAT'!$B$4:$M$113,12,0)</f>
        <v>HC &amp; SS</v>
      </c>
      <c r="J8">
        <v>43104</v>
      </c>
      <c r="K8">
        <v>200000</v>
      </c>
    </row>
    <row r="9" spans="2:13" ht="15" customHeight="1">
      <c r="B9">
        <f t="shared" si="0"/>
        <v>4</v>
      </c>
      <c r="C9" t="e">
        <f>VLOOKUP(D9,'[1]DATA PLAT'!$B$4:$C$113,2,0)</f>
        <v>#N/A</v>
      </c>
      <c r="D9" t="s">
        <v>82</v>
      </c>
      <c r="E9" t="e">
        <f>VLOOKUP(D9,'[1]DATA PLAT'!$B$4:$D$113,3,0)</f>
        <v>#N/A</v>
      </c>
      <c r="F9" t="e">
        <f>VLOOKUP(D9,'[1]DATA PLAT'!$B$4:$F$113,5,0)</f>
        <v>#N/A</v>
      </c>
      <c r="G9">
        <v>1790</v>
      </c>
      <c r="H9" t="e">
        <f>VLOOKUP(D9,'[1]DATA PLAT'!$B$4:$M$113,12,0)</f>
        <v>#N/A</v>
      </c>
      <c r="I9" t="e">
        <f>VLOOKUP(D9,'[1]DATA PLAT'!$B$4:$M$113,12,0)</f>
        <v>#N/A</v>
      </c>
      <c r="J9">
        <v>43104</v>
      </c>
      <c r="K9">
        <v>200000</v>
      </c>
    </row>
    <row r="10" spans="2:13" ht="15" customHeight="1">
      <c r="B10">
        <f t="shared" si="0"/>
        <v>5</v>
      </c>
      <c r="C10" t="str">
        <f>VLOOKUP(D10,'[1]DATA PLAT'!$B$4:$C$113,2,0)</f>
        <v>TOYOTA FORTUNER</v>
      </c>
      <c r="D10" t="s">
        <v>33</v>
      </c>
      <c r="E10" t="str">
        <f>VLOOKUP(D10,'[1]DATA PLAT'!$B$4:$D$113,3,0)</f>
        <v>TU-52</v>
      </c>
      <c r="F10">
        <f>VLOOKUP(D10,'[1]DATA PLAT'!$B$4:$F$113,5,0)</f>
        <v>2010</v>
      </c>
      <c r="G10">
        <v>68682</v>
      </c>
      <c r="H10" t="str">
        <f>VLOOKUP(D10,'[1]DATA PLAT'!$B$4:$M$113,12,0)</f>
        <v>MANAGEMENT</v>
      </c>
      <c r="I10" t="str">
        <f>VLOOKUP(D10,'[1]DATA PLAT'!$B$4:$M$113,12,0)</f>
        <v>MANAGEMENT</v>
      </c>
      <c r="J10">
        <v>43104</v>
      </c>
      <c r="K10">
        <v>200000</v>
      </c>
    </row>
    <row r="11" spans="2:13" ht="15" customHeight="1">
      <c r="B11">
        <f t="shared" si="0"/>
        <v>6</v>
      </c>
      <c r="C11" t="e">
        <f>VLOOKUP(D11,'[1]DATA PLAT'!$B$4:$C$113,2,0)</f>
        <v>#N/A</v>
      </c>
      <c r="D11" t="s">
        <v>83</v>
      </c>
      <c r="E11" t="e">
        <f>VLOOKUP(D11,'[1]DATA PLAT'!$B$4:$D$113,3,0)</f>
        <v>#N/A</v>
      </c>
      <c r="F11" t="e">
        <f>VLOOKUP(D11,'[1]DATA PLAT'!$B$4:$F$113,5,0)</f>
        <v>#N/A</v>
      </c>
      <c r="G11">
        <v>12897</v>
      </c>
      <c r="H11" t="e">
        <f>VLOOKUP(D11,'[1]DATA PLAT'!$B$4:$M$113,12,0)</f>
        <v>#N/A</v>
      </c>
      <c r="I11" t="e">
        <f>VLOOKUP(D11,'[1]DATA PLAT'!$B$4:$M$113,12,0)</f>
        <v>#N/A</v>
      </c>
      <c r="J11">
        <v>43104</v>
      </c>
      <c r="K11">
        <v>200000</v>
      </c>
    </row>
    <row r="12" spans="2:13" ht="15" customHeight="1">
      <c r="B12">
        <f t="shared" si="0"/>
        <v>7</v>
      </c>
      <c r="C12" t="str">
        <f>VLOOKUP(D12,'[1]DATA PLAT'!$B$4:$C$113,2,0)</f>
        <v>FORD RANGER DBL CABIN 4X4 XLT 3.0</v>
      </c>
      <c r="D12" t="s">
        <v>24</v>
      </c>
      <c r="E12" t="str">
        <f>VLOOKUP(D12,'[1]DATA PLAT'!$B$4:$D$113,3,0)</f>
        <v>01-9268</v>
      </c>
      <c r="F12" t="str">
        <f>VLOOKUP(D12,'[1]DATA PLAT'!$B$4:$F$113,5,0)</f>
        <v>2007</v>
      </c>
      <c r="G12">
        <v>224564</v>
      </c>
      <c r="H12" t="str">
        <f>VLOOKUP(D12,'[1]DATA PLAT'!$B$4:$M$113,12,0)</f>
        <v>CS &amp; RENTAL OPERATION</v>
      </c>
      <c r="I12" t="str">
        <f>VLOOKUP(D12,'[1]DATA PLAT'!$B$4:$M$113,12,0)</f>
        <v>CS &amp; RENTAL OPERATION</v>
      </c>
      <c r="J12">
        <v>43104</v>
      </c>
      <c r="K12">
        <v>200000</v>
      </c>
    </row>
    <row r="13" spans="2:13" ht="15" customHeight="1">
      <c r="B13">
        <f t="shared" si="0"/>
        <v>8</v>
      </c>
      <c r="C13" t="str">
        <f>VLOOKUP(D13,'[1]DATA PLAT'!$B$4:$C$113,2,0)</f>
        <v>FORD RANGER DOBLE CABIN XLT (PICK UP) 2.2</v>
      </c>
      <c r="D13" t="s">
        <v>84</v>
      </c>
      <c r="E13" t="str">
        <f>VLOOKUP(D13,'[1]DATA PLAT'!$B$4:$D$113,3,0)</f>
        <v>01-9542</v>
      </c>
      <c r="F13">
        <f>VLOOKUP(D13,'[1]DATA PLAT'!$B$4:$F$113,5,0)</f>
        <v>2015</v>
      </c>
      <c r="G13">
        <v>24422</v>
      </c>
      <c r="H13" t="str">
        <f>VLOOKUP(D13,'[1]DATA PLAT'!$B$4:$M$113,12,0)</f>
        <v>HC &amp; SS</v>
      </c>
      <c r="I13" t="str">
        <f>VLOOKUP(D13,'[1]DATA PLAT'!$B$4:$M$113,12,0)</f>
        <v>HC &amp; SS</v>
      </c>
      <c r="J13">
        <v>43104</v>
      </c>
      <c r="K13">
        <v>200000</v>
      </c>
    </row>
    <row r="14" spans="2:13" ht="15" customHeight="1">
      <c r="B14">
        <f t="shared" si="0"/>
        <v>9</v>
      </c>
      <c r="C14" t="str">
        <f>VLOOKUP(D14,'[1]DATA PLAT'!$B$4:$C$113,2,0)</f>
        <v>FORD RANGER DC 4X4 XLT 3.0</v>
      </c>
      <c r="D14" t="s">
        <v>27</v>
      </c>
      <c r="E14" t="str">
        <f>VLOOKUP(D14,'[1]DATA PLAT'!$B$4:$D$113,3,0)</f>
        <v>01-9352</v>
      </c>
      <c r="F14" t="str">
        <f>VLOOKUP(D14,'[1]DATA PLAT'!$B$4:$F$113,5,0)</f>
        <v>2008</v>
      </c>
      <c r="G14">
        <v>213171</v>
      </c>
      <c r="H14" t="str">
        <f>VLOOKUP(D14,'[1]DATA PLAT'!$B$4:$M$113,12,0)</f>
        <v>MRC</v>
      </c>
      <c r="I14" t="str">
        <f>VLOOKUP(D14,'[1]DATA PLAT'!$B$4:$M$113,12,0)</f>
        <v>MRC</v>
      </c>
      <c r="J14">
        <v>43104</v>
      </c>
      <c r="K14">
        <v>200000</v>
      </c>
    </row>
    <row r="15" spans="2:13" ht="15" customHeight="1">
      <c r="B15">
        <f t="shared" si="0"/>
        <v>10</v>
      </c>
      <c r="C15" t="str">
        <f>VLOOKUP(D15,'[1]DATA PLAT'!$B$4:$C$113,2,0)</f>
        <v>ISUZU PANTHER TBR541 (SILVER) 4X2</v>
      </c>
      <c r="D15" t="s">
        <v>16</v>
      </c>
      <c r="E15" t="str">
        <f>VLOOKUP(D15,'[1]DATA PLAT'!$B$4:$D$113,3,0)</f>
        <v>TU-44</v>
      </c>
      <c r="F15">
        <f>VLOOKUP(D15,'[1]DATA PLAT'!$B$4:$F$113,5,0)</f>
        <v>2008</v>
      </c>
      <c r="G15">
        <v>326615</v>
      </c>
      <c r="H15" t="str">
        <f>VLOOKUP(D15,'[1]DATA PLAT'!$B$4:$M$113,12,0)</f>
        <v>HC &amp; SS</v>
      </c>
      <c r="I15" t="str">
        <f>VLOOKUP(D15,'[1]DATA PLAT'!$B$4:$M$113,12,0)</f>
        <v>HC &amp; SS</v>
      </c>
      <c r="J15">
        <v>43104</v>
      </c>
      <c r="K15">
        <v>200000</v>
      </c>
    </row>
    <row r="16" spans="2:13" ht="15" customHeight="1">
      <c r="B16">
        <f t="shared" si="0"/>
        <v>11</v>
      </c>
      <c r="C16" t="str">
        <f>VLOOKUP(D16,'[1]DATA PLAT'!$B$4:$C$113,2,0)</f>
        <v xml:space="preserve">FORD RANGER DC 4X2  XLT 2.5             </v>
      </c>
      <c r="D16" t="s">
        <v>46</v>
      </c>
      <c r="E16" t="str">
        <f>VLOOKUP(D16,'[1]DATA PLAT'!$B$4:$D$113,3,0)</f>
        <v>01-9332F</v>
      </c>
      <c r="F16">
        <f>VLOOKUP(D16,'[1]DATA PLAT'!$B$4:$F$113,5,0)</f>
        <v>2008</v>
      </c>
      <c r="G16">
        <v>269219</v>
      </c>
      <c r="H16" t="str">
        <f>VLOOKUP(D16,'[1]DATA PLAT'!$B$4:$M$113,12,0)</f>
        <v>POD LOBU</v>
      </c>
      <c r="I16" t="str">
        <f>VLOOKUP(D16,'[1]DATA PLAT'!$B$4:$M$113,12,0)</f>
        <v>POD LOBU</v>
      </c>
      <c r="J16">
        <v>43104</v>
      </c>
      <c r="K16">
        <v>200000</v>
      </c>
    </row>
    <row r="17" spans="2:13" ht="15" customHeight="1">
      <c r="B17">
        <f t="shared" si="0"/>
        <v>12</v>
      </c>
      <c r="C17" t="str">
        <f>VLOOKUP(D17,'[1]DATA PLAT'!$B$4:$C$113,2,0)</f>
        <v>FORD RANGER D/C XLT 2.0 ( 4 X 4 ) MT</v>
      </c>
      <c r="D17" t="s">
        <v>31</v>
      </c>
      <c r="E17" t="str">
        <f>VLOOKUP(D17,'[1]DATA PLAT'!$B$4:$D$113,3,0)</f>
        <v>01-9451</v>
      </c>
      <c r="F17">
        <f>VLOOKUP(D17,'[1]DATA PLAT'!$B$4:$F$113,5,0)</f>
        <v>2012</v>
      </c>
      <c r="G17">
        <v>87513</v>
      </c>
      <c r="H17" t="str">
        <f>VLOOKUP(D17,'[1]DATA PLAT'!$B$4:$M$113,12,0)</f>
        <v>MRC</v>
      </c>
      <c r="I17" t="str">
        <f>VLOOKUP(D17,'[1]DATA PLAT'!$B$4:$M$113,12,0)</f>
        <v>MRC</v>
      </c>
      <c r="J17">
        <v>43104</v>
      </c>
      <c r="K17">
        <v>200000</v>
      </c>
    </row>
    <row r="18" spans="2:13" ht="15" customHeight="1">
      <c r="B18">
        <f t="shared" si="0"/>
        <v>13</v>
      </c>
      <c r="C18" t="str">
        <f>VLOOKUP(D18,'[1]DATA PLAT'!$B$4:$C$113,2,0)</f>
        <v>FORD RANGER DBL CABIN 4X4 XLT 3.0 M/T</v>
      </c>
      <c r="D18" t="s">
        <v>28</v>
      </c>
      <c r="E18" t="str">
        <f>VLOOKUP(D18,'[1]DATA PLAT'!$B$4:$D$113,3,0)</f>
        <v>01-9391</v>
      </c>
      <c r="F18" t="str">
        <f>VLOOKUP(D18,'[1]DATA PLAT'!$B$4:$F$113,5,0)</f>
        <v>2010</v>
      </c>
      <c r="G18">
        <v>122412</v>
      </c>
      <c r="H18" t="str">
        <f>VLOOKUP(D18,'[1]DATA PLAT'!$B$4:$M$113,12,0)</f>
        <v>MRC</v>
      </c>
      <c r="I18" t="str">
        <f>VLOOKUP(D18,'[1]DATA PLAT'!$B$4:$M$113,12,0)</f>
        <v>MRC</v>
      </c>
      <c r="J18">
        <v>43104</v>
      </c>
      <c r="K18">
        <v>200000</v>
      </c>
    </row>
    <row r="19" spans="2:13" ht="15" customHeight="1">
      <c r="B19">
        <f t="shared" si="0"/>
        <v>14</v>
      </c>
      <c r="C19" t="e">
        <f>VLOOKUP(D19,'[1]DATA PLAT'!$B$4:$C$113,2,0)</f>
        <v>#N/A</v>
      </c>
      <c r="D19" t="s">
        <v>85</v>
      </c>
      <c r="E19" t="e">
        <f>VLOOKUP(D19,'[1]DATA PLAT'!$B$4:$D$113,3,0)</f>
        <v>#N/A</v>
      </c>
      <c r="F19" t="e">
        <f>VLOOKUP(D19,'[1]DATA PLAT'!$B$4:$F$113,5,0)</f>
        <v>#N/A</v>
      </c>
      <c r="G19">
        <v>3810</v>
      </c>
      <c r="H19" t="e">
        <f>VLOOKUP(D19,'[1]DATA PLAT'!$B$4:$M$113,12,0)</f>
        <v>#N/A</v>
      </c>
      <c r="I19" t="e">
        <f>VLOOKUP(D19,'[1]DATA PLAT'!$B$4:$M$113,12,0)</f>
        <v>#N/A</v>
      </c>
      <c r="J19">
        <v>43104</v>
      </c>
      <c r="K19">
        <v>200000</v>
      </c>
    </row>
    <row r="20" spans="2:13" ht="15" customHeight="1">
      <c r="B20">
        <f t="shared" si="0"/>
        <v>15</v>
      </c>
      <c r="C20" t="e">
        <f>VLOOKUP(D20,'[1]DATA PLAT'!$B$4:$C$113,2,0)</f>
        <v>#N/A</v>
      </c>
      <c r="D20" t="s">
        <v>86</v>
      </c>
      <c r="E20" t="e">
        <f>VLOOKUP(D20,'[1]DATA PLAT'!$B$4:$D$113,3,0)</f>
        <v>#N/A</v>
      </c>
      <c r="F20" t="e">
        <f>VLOOKUP(D20,'[1]DATA PLAT'!$B$4:$F$113,5,0)</f>
        <v>#N/A</v>
      </c>
      <c r="G20">
        <v>2144</v>
      </c>
      <c r="H20" t="e">
        <f>VLOOKUP(D20,'[1]DATA PLAT'!$B$4:$M$113,12,0)</f>
        <v>#N/A</v>
      </c>
      <c r="I20" t="e">
        <f>VLOOKUP(D20,'[1]DATA PLAT'!$B$4:$M$113,12,0)</f>
        <v>#N/A</v>
      </c>
      <c r="J20">
        <v>43104</v>
      </c>
      <c r="K20">
        <v>200000</v>
      </c>
    </row>
    <row r="21" spans="2:13" ht="16.5" customHeight="1">
      <c r="B21">
        <f t="shared" si="0"/>
        <v>16</v>
      </c>
      <c r="C21" t="str">
        <f>VLOOKUP(D21,'[1]DATA PLAT'!$B$4:$C$113,2,0)</f>
        <v>FORD RANGER DOBLE CABIN XLT (PICK UP) 3.2</v>
      </c>
      <c r="D21" t="s">
        <v>87</v>
      </c>
      <c r="E21" t="str">
        <f>VLOOKUP(D21,'[1]DATA PLAT'!$B$4:$D$113,3,0)</f>
        <v>01-9547</v>
      </c>
      <c r="F21">
        <f>VLOOKUP(D21,'[1]DATA PLAT'!$B$4:$F$113,5,0)</f>
        <v>2015</v>
      </c>
      <c r="G21">
        <v>30504</v>
      </c>
      <c r="H21">
        <f>VLOOKUP(D21,'[1]DATA PLAT'!$B$4:$M$113,12,0)</f>
        <v>0</v>
      </c>
      <c r="I21">
        <f>VLOOKUP(D21,'[1]DATA PLAT'!$B$4:$M$113,12,0)</f>
        <v>0</v>
      </c>
      <c r="J21">
        <v>43104</v>
      </c>
      <c r="K21">
        <v>200000</v>
      </c>
    </row>
    <row r="22" spans="2:13" ht="15" customHeight="1">
      <c r="B22">
        <f t="shared" si="0"/>
        <v>17</v>
      </c>
      <c r="C22" t="str">
        <f>VLOOKUP(D22,'[1]DATA PLAT'!$B$4:$C$113,2,0)</f>
        <v>FORD EVEREST 4X4 XLT 3.0</v>
      </c>
      <c r="D22" t="s">
        <v>22</v>
      </c>
      <c r="E22" t="str">
        <f>VLOOKUP(D22,'[1]DATA PLAT'!$B$4:$D$113,3,0)</f>
        <v>01-9278</v>
      </c>
      <c r="F22" t="str">
        <f>VLOOKUP(D22,'[1]DATA PLAT'!$B$4:$F$113,5,0)</f>
        <v>2007</v>
      </c>
      <c r="G22">
        <v>132565</v>
      </c>
      <c r="H22" t="str">
        <f>VLOOKUP(D22,'[1]DATA PLAT'!$B$4:$M$113,12,0)</f>
        <v>CRC</v>
      </c>
      <c r="I22" t="str">
        <f>VLOOKUP(D22,'[1]DATA PLAT'!$B$4:$M$113,12,0)</f>
        <v>CRC</v>
      </c>
      <c r="J22">
        <v>43104</v>
      </c>
      <c r="K22">
        <v>200000</v>
      </c>
    </row>
    <row r="23" spans="2:13" ht="14.25" customHeight="1">
      <c r="B23">
        <f t="shared" si="0"/>
        <v>18</v>
      </c>
      <c r="C23" t="e">
        <f>VLOOKUP(D23,'[1]DATA PLAT'!$B$4:$C$113,2,0)</f>
        <v>#N/A</v>
      </c>
      <c r="D23" t="s">
        <v>88</v>
      </c>
      <c r="E23" t="e">
        <f>VLOOKUP(D23,'[1]DATA PLAT'!$B$4:$D$113,3,0)</f>
        <v>#N/A</v>
      </c>
      <c r="F23" t="e">
        <f>VLOOKUP(D23,'[1]DATA PLAT'!$B$4:$F$113,5,0)</f>
        <v>#N/A</v>
      </c>
      <c r="G23">
        <v>10844</v>
      </c>
      <c r="H23" t="e">
        <f>VLOOKUP(D23,'[1]DATA PLAT'!$B$4:$M$113,12,0)</f>
        <v>#N/A</v>
      </c>
      <c r="I23" t="e">
        <f>VLOOKUP(D23,'[1]DATA PLAT'!$B$4:$M$113,12,0)</f>
        <v>#N/A</v>
      </c>
      <c r="J23">
        <v>43104</v>
      </c>
      <c r="K23">
        <v>200000</v>
      </c>
    </row>
    <row r="24" spans="2:13" ht="15" customHeight="1">
      <c r="B24">
        <f>B23+1</f>
        <v>19</v>
      </c>
      <c r="C24" t="e">
        <f>VLOOKUP(D24,'[1]DATA PLAT'!$B$4:$C$113,2,0)</f>
        <v>#N/A</v>
      </c>
      <c r="D24" t="s">
        <v>89</v>
      </c>
      <c r="E24" t="e">
        <f>VLOOKUP(D24,'[1]DATA PLAT'!$B$4:$D$113,3,0)</f>
        <v>#N/A</v>
      </c>
      <c r="F24" t="e">
        <f>VLOOKUP(D24,'[1]DATA PLAT'!$B$4:$F$113,5,0)</f>
        <v>#N/A</v>
      </c>
      <c r="G24">
        <v>7530</v>
      </c>
      <c r="H24" t="e">
        <f>VLOOKUP(D24,'[1]DATA PLAT'!$B$4:$M$113,12,0)</f>
        <v>#N/A</v>
      </c>
      <c r="I24" t="e">
        <f>VLOOKUP(D24,'[1]DATA PLAT'!$B$4:$M$113,12,0)</f>
        <v>#N/A</v>
      </c>
      <c r="J24">
        <v>43104</v>
      </c>
      <c r="K24">
        <v>200000</v>
      </c>
    </row>
    <row r="25" spans="2:13" ht="15" customHeight="1">
      <c r="B25">
        <f t="shared" si="0"/>
        <v>20</v>
      </c>
      <c r="C25" t="e">
        <f>VLOOKUP(D25,'[1]DATA PLAT'!$B$4:$C$113,2,0)</f>
        <v>#N/A</v>
      </c>
      <c r="D25" t="s">
        <v>90</v>
      </c>
      <c r="E25" t="e">
        <f>VLOOKUP(D25,'[1]DATA PLAT'!$B$4:$D$113,3,0)</f>
        <v>#N/A</v>
      </c>
      <c r="F25" t="e">
        <f>VLOOKUP(D25,'[1]DATA PLAT'!$B$4:$F$113,5,0)</f>
        <v>#N/A</v>
      </c>
      <c r="G25">
        <v>61576</v>
      </c>
      <c r="H25" t="e">
        <f>VLOOKUP(D25,'[1]DATA PLAT'!$B$4:$M$113,12,0)</f>
        <v>#N/A</v>
      </c>
      <c r="I25" t="e">
        <f>VLOOKUP(D25,'[1]DATA PLAT'!$B$4:$M$113,12,0)</f>
        <v>#N/A</v>
      </c>
      <c r="J25">
        <v>43104</v>
      </c>
      <c r="K25">
        <v>200000</v>
      </c>
    </row>
    <row r="26" spans="2:13" ht="15" customHeight="1">
      <c r="B26">
        <f t="shared" si="0"/>
        <v>21</v>
      </c>
      <c r="C26" t="str">
        <f>VLOOKUP(D26,'[1]DATA PLAT'!$B$4:$C$113,2,0)</f>
        <v>TOYOTA FORTUNER</v>
      </c>
      <c r="D26" t="s">
        <v>32</v>
      </c>
      <c r="E26" t="str">
        <f>VLOOKUP(D26,'[1]DATA PLAT'!$B$4:$D$113,3,0)</f>
        <v>TU-51</v>
      </c>
      <c r="F26">
        <f>VLOOKUP(D26,'[1]DATA PLAT'!$B$4:$F$113,5,0)</f>
        <v>2010</v>
      </c>
      <c r="H26" t="str">
        <f>VLOOKUP(D26,'[1]DATA PLAT'!$B$4:$M$113,12,0)</f>
        <v>LOBU MANAGEMENT</v>
      </c>
      <c r="I26" t="str">
        <f>VLOOKUP(D26,'[1]DATA PLAT'!$B$4:$M$113,12,0)</f>
        <v>LOBU MANAGEMENT</v>
      </c>
      <c r="J26">
        <v>43104</v>
      </c>
      <c r="K26">
        <v>200000</v>
      </c>
    </row>
    <row r="27" spans="2:13" ht="15" customHeight="1">
      <c r="B27">
        <f t="shared" si="0"/>
        <v>22</v>
      </c>
      <c r="C27" t="str">
        <f>VLOOKUP(D27,'[1]DATA PLAT'!$B$4:$C$113,2,0)</f>
        <v>FORD EVEREST 4X4 2.5L TDMT-XLT</v>
      </c>
      <c r="D27" t="s">
        <v>23</v>
      </c>
      <c r="E27" t="str">
        <f>VLOOKUP(D27,'[1]DATA PLAT'!$B$4:$D$113,3,0)</f>
        <v>01-9353</v>
      </c>
      <c r="F27" t="str">
        <f>VLOOKUP(D27,'[1]DATA PLAT'!$B$4:$F$113,5,0)</f>
        <v>2007</v>
      </c>
      <c r="H27" t="str">
        <f>VLOOKUP(D27,'[1]DATA PLAT'!$B$4:$M$113,12,0)</f>
        <v>POD AREA</v>
      </c>
      <c r="I27" t="str">
        <f>VLOOKUP(D27,'[1]DATA PLAT'!$B$4:$M$113,12,0)</f>
        <v>POD AREA</v>
      </c>
      <c r="J27">
        <v>43104</v>
      </c>
      <c r="K27">
        <v>200000</v>
      </c>
    </row>
    <row r="28" spans="2:13" ht="15" customHeight="1">
      <c r="B28">
        <f t="shared" si="0"/>
        <v>23</v>
      </c>
      <c r="C28" t="e">
        <f>VLOOKUP(D28,'[1]DATA PLAT'!$B$4:$C$113,2,0)</f>
        <v>#N/A</v>
      </c>
      <c r="D28" t="s">
        <v>91</v>
      </c>
      <c r="E28" t="e">
        <f>VLOOKUP(D28,'[1]DATA PLAT'!$B$4:$D$113,3,0)</f>
        <v>#N/A</v>
      </c>
      <c r="F28" t="e">
        <f>VLOOKUP(D28,'[1]DATA PLAT'!$B$4:$F$113,5,0)</f>
        <v>#N/A</v>
      </c>
      <c r="H28" t="e">
        <f>VLOOKUP(D28,'[1]DATA PLAT'!$B$4:$M$113,12,0)</f>
        <v>#N/A</v>
      </c>
      <c r="I28" t="e">
        <f>VLOOKUP(D28,'[1]DATA PLAT'!$B$4:$M$113,12,0)</f>
        <v>#N/A</v>
      </c>
      <c r="J28">
        <v>43104</v>
      </c>
      <c r="K28">
        <v>200000</v>
      </c>
    </row>
    <row r="29" spans="2:13" ht="15" customHeight="1">
      <c r="B29">
        <f t="shared" si="0"/>
        <v>24</v>
      </c>
      <c r="C29" t="str">
        <f>VLOOKUP(D29,'[1]DATA PLAT'!$B$4:$C$113,2,0)</f>
        <v>FORD EVEREST 4X4 2.5L TDMT-XLT</v>
      </c>
      <c r="D29" t="s">
        <v>17</v>
      </c>
      <c r="E29" t="str">
        <f>VLOOKUP(D29,'[1]DATA PLAT'!$B$4:$D$113,3,0)</f>
        <v>01-9270</v>
      </c>
      <c r="F29" t="str">
        <f>VLOOKUP(D29,'[1]DATA PLAT'!$B$4:$F$113,5,0)</f>
        <v>2007</v>
      </c>
      <c r="H29" t="str">
        <f>VLOOKUP(D29,'[1]DATA PLAT'!$B$4:$M$113,12,0)</f>
        <v>FINANCE &amp; CONTRACT MANAGEMENT</v>
      </c>
      <c r="I29" t="str">
        <f>VLOOKUP(D29,'[1]DATA PLAT'!$B$4:$M$113,12,0)</f>
        <v>FINANCE &amp; CONTRACT MANAGEMENT</v>
      </c>
      <c r="J29">
        <v>43104</v>
      </c>
      <c r="K29">
        <v>200000</v>
      </c>
    </row>
    <row r="30" spans="2:13" ht="15" customHeight="1">
      <c r="B30">
        <f t="shared" si="0"/>
        <v>25</v>
      </c>
      <c r="C30" t="e">
        <f>VLOOKUP(D30,'[1]DATA PLAT'!$B$4:$C$113,2,0)</f>
        <v>#N/A</v>
      </c>
      <c r="D30" t="s">
        <v>92</v>
      </c>
      <c r="E30" t="e">
        <f>VLOOKUP(D30,'[1]DATA PLAT'!$B$4:$D$113,3,0)</f>
        <v>#N/A</v>
      </c>
      <c r="F30" t="e">
        <f>VLOOKUP(D30,'[1]DATA PLAT'!$B$4:$F$113,5,0)</f>
        <v>#N/A</v>
      </c>
      <c r="G30">
        <v>53053</v>
      </c>
      <c r="H30" t="e">
        <f>VLOOKUP(D30,'[1]DATA PLAT'!$B$4:$M$113,12,0)</f>
        <v>#N/A</v>
      </c>
      <c r="I30" t="e">
        <f>VLOOKUP(D30,'[1]DATA PLAT'!$B$4:$M$113,12,0)</f>
        <v>#N/A</v>
      </c>
      <c r="J30">
        <v>43104</v>
      </c>
      <c r="K30">
        <v>300000</v>
      </c>
      <c r="M30" t="s">
        <v>97</v>
      </c>
    </row>
    <row r="31" spans="2:13" ht="15" customHeight="1">
      <c r="B31">
        <f t="shared" si="0"/>
        <v>26</v>
      </c>
      <c r="C31" t="e">
        <f>VLOOKUP(D31,'[1]DATA PLAT'!$B$4:$C$113,2,0)</f>
        <v>#N/A</v>
      </c>
      <c r="D31" t="s">
        <v>93</v>
      </c>
      <c r="E31" t="e">
        <f>VLOOKUP(D31,'[1]DATA PLAT'!$B$4:$D$113,3,0)</f>
        <v>#N/A</v>
      </c>
      <c r="F31" t="e">
        <f>VLOOKUP(D31,'[1]DATA PLAT'!$B$4:$F$113,5,0)</f>
        <v>#N/A</v>
      </c>
      <c r="G31">
        <v>3536</v>
      </c>
      <c r="H31" t="e">
        <f>VLOOKUP(D31,'[1]DATA PLAT'!$B$4:$M$113,12,0)</f>
        <v>#N/A</v>
      </c>
      <c r="I31" t="e">
        <f>VLOOKUP(D31,'[1]DATA PLAT'!$B$4:$M$113,12,0)</f>
        <v>#N/A</v>
      </c>
      <c r="J31">
        <v>43104</v>
      </c>
      <c r="K31">
        <v>200000</v>
      </c>
    </row>
    <row r="32" spans="2:13" ht="15" customHeight="1">
      <c r="B32">
        <f t="shared" si="0"/>
        <v>27</v>
      </c>
      <c r="C32" t="e">
        <f>VLOOKUP(D32,'[1]DATA PLAT'!$B$4:$C$113,2,0)</f>
        <v>#N/A</v>
      </c>
      <c r="D32" t="s">
        <v>94</v>
      </c>
      <c r="E32" t="e">
        <f>VLOOKUP(D32,'[1]DATA PLAT'!$B$4:$D$113,3,0)</f>
        <v>#N/A</v>
      </c>
      <c r="F32" t="e">
        <f>VLOOKUP(D32,'[1]DATA PLAT'!$B$4:$F$113,5,0)</f>
        <v>#N/A</v>
      </c>
      <c r="G32">
        <v>12885</v>
      </c>
      <c r="H32" t="e">
        <f>VLOOKUP(D32,'[1]DATA PLAT'!$B$4:$M$113,12,0)</f>
        <v>#N/A</v>
      </c>
      <c r="I32" t="e">
        <f>VLOOKUP(D32,'[1]DATA PLAT'!$B$4:$M$113,12,0)</f>
        <v>#N/A</v>
      </c>
      <c r="J32">
        <v>43104</v>
      </c>
      <c r="K32">
        <v>200000</v>
      </c>
    </row>
    <row r="33" spans="2:13" ht="15" customHeight="1">
      <c r="B33">
        <f t="shared" si="0"/>
        <v>28</v>
      </c>
      <c r="C33" t="str">
        <f>VLOOKUP(D33,'[1]DATA PLAT'!$B$4:$C$113,2,0)</f>
        <v>FORD EVEREST 4X4 2.5L TDMT-XLT</v>
      </c>
      <c r="D33" t="s">
        <v>21</v>
      </c>
      <c r="E33" t="str">
        <f>VLOOKUP(D33,'[1]DATA PLAT'!$B$4:$D$113,3,0)</f>
        <v>01-9272</v>
      </c>
      <c r="F33" t="str">
        <f>VLOOKUP(D33,'[1]DATA PLAT'!$B$4:$F$113,5,0)</f>
        <v>2007</v>
      </c>
      <c r="G33">
        <v>14436</v>
      </c>
      <c r="H33" t="str">
        <f>VLOOKUP(D33,'[1]DATA PLAT'!$B$4:$M$113,12,0)</f>
        <v>MRC</v>
      </c>
      <c r="I33" t="str">
        <f>VLOOKUP(D33,'[1]DATA PLAT'!$B$4:$M$113,12,0)</f>
        <v>MRC</v>
      </c>
      <c r="J33">
        <v>43104</v>
      </c>
      <c r="K33">
        <v>200000</v>
      </c>
    </row>
    <row r="34" spans="2:13" ht="15" customHeight="1">
      <c r="B34">
        <f t="shared" si="0"/>
        <v>29</v>
      </c>
      <c r="C34" t="e">
        <f>VLOOKUP(D34,'[1]DATA PLAT'!$B$4:$C$113,2,0)</f>
        <v>#N/A</v>
      </c>
      <c r="D34" t="s">
        <v>95</v>
      </c>
      <c r="E34" t="e">
        <f>VLOOKUP(D34,'[1]DATA PLAT'!$B$4:$D$113,3,0)</f>
        <v>#N/A</v>
      </c>
      <c r="F34" t="e">
        <f>VLOOKUP(D34,'[1]DATA PLAT'!$B$4:$F$113,5,0)</f>
        <v>#N/A</v>
      </c>
      <c r="G34">
        <v>3544</v>
      </c>
      <c r="H34" t="e">
        <f>VLOOKUP(D34,'[1]DATA PLAT'!$B$4:$M$113,12,0)</f>
        <v>#N/A</v>
      </c>
      <c r="I34" t="e">
        <f>VLOOKUP(D34,'[1]DATA PLAT'!$B$4:$M$113,12,0)</f>
        <v>#N/A</v>
      </c>
      <c r="J34">
        <v>43104</v>
      </c>
      <c r="K34">
        <v>200000</v>
      </c>
    </row>
    <row r="35" spans="2:13" ht="15" customHeight="1">
      <c r="B35">
        <f t="shared" si="0"/>
        <v>30</v>
      </c>
      <c r="C35" t="str">
        <f>VLOOKUP(D35,'[1]DATA PLAT'!$B$4:$C$113,2,0)</f>
        <v xml:space="preserve">FORD RANGER DC 4X2  XLT 2.5             </v>
      </c>
      <c r="D35" t="s">
        <v>45</v>
      </c>
      <c r="E35" t="str">
        <f>VLOOKUP(D35,'[1]DATA PLAT'!$B$4:$D$113,3,0)</f>
        <v>TU-53</v>
      </c>
      <c r="F35">
        <f>VLOOKUP(D35,'[1]DATA PLAT'!$B$4:$F$113,5,0)</f>
        <v>2008</v>
      </c>
      <c r="H35" t="str">
        <f>VLOOKUP(D35,'[1]DATA PLAT'!$B$4:$M$113,12,0)</f>
        <v>HC &amp; SS</v>
      </c>
      <c r="I35" t="str">
        <f>VLOOKUP(D35,'[1]DATA PLAT'!$B$4:$M$113,12,0)</f>
        <v>HC &amp; SS</v>
      </c>
      <c r="J35">
        <v>43104</v>
      </c>
      <c r="K35">
        <v>200000</v>
      </c>
    </row>
    <row r="36" spans="2:13" ht="15" customHeight="1">
      <c r="B36">
        <f t="shared" si="0"/>
        <v>31</v>
      </c>
      <c r="C36" t="e">
        <f>VLOOKUP(D36,'[1]DATA PLAT'!$B$4:$C$113,2,0)</f>
        <v>#N/A</v>
      </c>
      <c r="D36" t="s">
        <v>96</v>
      </c>
      <c r="E36" t="e">
        <f>VLOOKUP(D36,'[1]DATA PLAT'!$B$4:$D$113,3,0)</f>
        <v>#N/A</v>
      </c>
      <c r="F36" t="e">
        <f>VLOOKUP(D36,'[1]DATA PLAT'!$B$4:$F$113,5,0)</f>
        <v>#N/A</v>
      </c>
      <c r="G36">
        <v>86003</v>
      </c>
      <c r="H36" t="e">
        <f>VLOOKUP(D36,'[1]DATA PLAT'!$B$4:$M$113,12,0)</f>
        <v>#N/A</v>
      </c>
      <c r="I36" t="e">
        <f>VLOOKUP(D36,'[1]DATA PLAT'!$B$4:$M$113,12,0)</f>
        <v>#N/A</v>
      </c>
      <c r="J36">
        <v>43104</v>
      </c>
      <c r="K36">
        <v>200000</v>
      </c>
    </row>
    <row r="37" spans="2:13" ht="15" customHeight="1">
      <c r="B37">
        <f t="shared" si="0"/>
        <v>32</v>
      </c>
      <c r="C37" t="str">
        <f>VLOOKUP(D37,'[1]DATA PLAT'!$B$4:$C$113,2,0)</f>
        <v>FORD RANGER DBL CABIN 4X4 XLT 3.0</v>
      </c>
      <c r="D37" t="s">
        <v>25</v>
      </c>
      <c r="E37" t="str">
        <f>VLOOKUP(D37,'[1]DATA PLAT'!$B$4:$D$113,3,0)</f>
        <v>01-9269</v>
      </c>
      <c r="F37" t="str">
        <f>VLOOKUP(D37,'[1]DATA PLAT'!$B$4:$F$113,5,0)</f>
        <v>2007</v>
      </c>
      <c r="G37">
        <v>172300</v>
      </c>
      <c r="H37" t="str">
        <f>VLOOKUP(D37,'[1]DATA PLAT'!$B$4:$M$113,12,0)</f>
        <v>CS &amp; RENTAL OPERATION</v>
      </c>
      <c r="I37" t="str">
        <f>VLOOKUP(D37,'[1]DATA PLAT'!$B$4:$M$113,12,0)</f>
        <v>CS &amp; RENTAL OPERATION</v>
      </c>
      <c r="J37">
        <v>43104</v>
      </c>
      <c r="K37">
        <v>280000</v>
      </c>
      <c r="M37" t="s">
        <v>98</v>
      </c>
    </row>
    <row r="38" spans="2:13" ht="15" customHeight="1">
      <c r="B38">
        <v>33</v>
      </c>
      <c r="D38" t="s">
        <v>99</v>
      </c>
      <c r="J38">
        <v>43108</v>
      </c>
      <c r="K38">
        <v>25000</v>
      </c>
      <c r="M38" t="s">
        <v>100</v>
      </c>
    </row>
    <row r="39" spans="2:13" ht="15" customHeight="1">
      <c r="B39">
        <v>34</v>
      </c>
      <c r="D39" t="s">
        <v>32</v>
      </c>
      <c r="J39">
        <v>43108</v>
      </c>
      <c r="K39">
        <v>25000</v>
      </c>
      <c r="M39" t="s">
        <v>101</v>
      </c>
    </row>
    <row r="40" spans="2:13" ht="15" customHeight="1">
      <c r="B40">
        <v>35</v>
      </c>
      <c r="D40" t="s">
        <v>36</v>
      </c>
      <c r="J40">
        <v>43108</v>
      </c>
      <c r="K40">
        <v>500000</v>
      </c>
      <c r="M40" t="s">
        <v>102</v>
      </c>
    </row>
    <row r="41" spans="2:13">
      <c r="C41" s="109" t="s">
        <v>18</v>
      </c>
      <c r="D41" s="109"/>
      <c r="E41" s="109"/>
      <c r="F41" s="109"/>
      <c r="G41" s="109"/>
      <c r="H41" s="109"/>
      <c r="I41" s="109"/>
      <c r="J41" s="109"/>
      <c r="K41">
        <f>SUM(K6:K40)</f>
        <v>7130000</v>
      </c>
    </row>
    <row r="43" spans="2:13">
      <c r="K43">
        <f>10000000-K41</f>
        <v>2870000</v>
      </c>
    </row>
  </sheetData>
  <mergeCells count="2">
    <mergeCell ref="B2:M2"/>
    <mergeCell ref="C41:J41"/>
  </mergeCells>
  <pageMargins left="0" right="0" top="0" bottom="0" header="0" footer="0"/>
  <pageSetup paperSize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B1:M43"/>
  <sheetViews>
    <sheetView zoomScaleNormal="100" workbookViewId="0">
      <pane xSplit="9" ySplit="5" topLeftCell="J6" activePane="bottomRight" state="frozen"/>
      <selection activeCell="C5" sqref="C5:T55"/>
      <selection pane="topRight" activeCell="C5" sqref="C5:T55"/>
      <selection pane="bottomLeft" activeCell="C5" sqref="C5:T55"/>
      <selection pane="bottomRight" activeCell="E13" sqref="E13"/>
    </sheetView>
  </sheetViews>
  <sheetFormatPr defaultColWidth="9.140625" defaultRowHeight="15"/>
  <cols>
    <col min="1" max="1" width="1.7109375" customWidth="1"/>
    <col min="2" max="2" width="5.7109375" customWidth="1"/>
    <col min="3" max="3" width="31.5703125" customWidth="1"/>
    <col min="4" max="4" width="14.85546875" customWidth="1"/>
    <col min="5" max="5" width="21.5703125" bestFit="1" customWidth="1"/>
    <col min="6" max="6" width="8.7109375" customWidth="1"/>
    <col min="7" max="7" width="11.140625" customWidth="1"/>
    <col min="8" max="8" width="35.140625" hidden="1" customWidth="1"/>
    <col min="9" max="9" width="35.140625" bestFit="1" customWidth="1"/>
    <col min="10" max="10" width="12.7109375" customWidth="1"/>
    <col min="11" max="11" width="17.85546875" bestFit="1" customWidth="1"/>
    <col min="12" max="12" width="19.5703125" customWidth="1"/>
    <col min="13" max="13" width="18.42578125" customWidth="1"/>
    <col min="17" max="17" width="7" customWidth="1"/>
  </cols>
  <sheetData>
    <row r="1" spans="2:13" ht="12" customHeight="1"/>
    <row r="2" spans="2:13" ht="21" customHeigh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13" ht="3" customHeight="1"/>
    <row r="4" spans="2:13" ht="14.25" customHeight="1" thickBot="1"/>
    <row r="5" spans="2:13" ht="27" customHeight="1" thickTop="1" thickBot="1">
      <c r="B5" t="s">
        <v>0</v>
      </c>
      <c r="C5" t="s">
        <v>1</v>
      </c>
      <c r="D5" t="s">
        <v>2</v>
      </c>
      <c r="E5" t="s">
        <v>3</v>
      </c>
      <c r="F5" t="s">
        <v>15</v>
      </c>
      <c r="G5" t="s">
        <v>7</v>
      </c>
      <c r="H5" t="s">
        <v>4</v>
      </c>
      <c r="I5" t="s">
        <v>5</v>
      </c>
      <c r="J5" t="s">
        <v>10</v>
      </c>
      <c r="K5" t="s">
        <v>13</v>
      </c>
      <c r="L5" t="s">
        <v>12</v>
      </c>
      <c r="M5" t="s">
        <v>103</v>
      </c>
    </row>
    <row r="6" spans="2:13" ht="15" customHeight="1" thickTop="1">
      <c r="B6">
        <v>1</v>
      </c>
      <c r="C6" t="str">
        <f>VLOOKUP(D6,'[1]DATA PLAT'!$B$4:$C$113,2,0)</f>
        <v>TOYOTA FORTUNER</v>
      </c>
      <c r="D6" t="s">
        <v>32</v>
      </c>
      <c r="I6" t="s">
        <v>55</v>
      </c>
      <c r="J6">
        <v>43130</v>
      </c>
      <c r="K6">
        <v>280000</v>
      </c>
    </row>
    <row r="7" spans="2:13" ht="15" customHeight="1">
      <c r="B7">
        <f>B6+1</f>
        <v>2</v>
      </c>
      <c r="C7" t="e">
        <f>VLOOKUP(D7,'[1]DATA PLAT'!$B$4:$C$113,2,0)</f>
        <v>#N/A</v>
      </c>
      <c r="D7" t="s">
        <v>86</v>
      </c>
      <c r="I7" t="s">
        <v>55</v>
      </c>
      <c r="K7">
        <v>200000</v>
      </c>
    </row>
    <row r="8" spans="2:13" ht="15" customHeight="1">
      <c r="B8">
        <f t="shared" ref="B8:B37" si="0">B7+1</f>
        <v>3</v>
      </c>
      <c r="C8" t="e">
        <f>VLOOKUP(D8,'[1]DATA PLAT'!$B$4:$C$113,2,0)</f>
        <v>#N/A</v>
      </c>
      <c r="D8" t="s">
        <v>96</v>
      </c>
      <c r="I8" t="s">
        <v>104</v>
      </c>
      <c r="K8">
        <v>200000</v>
      </c>
    </row>
    <row r="9" spans="2:13" ht="15" customHeight="1">
      <c r="B9">
        <f t="shared" si="0"/>
        <v>4</v>
      </c>
      <c r="C9" t="e">
        <f>VLOOKUP(D9,'[1]DATA PLAT'!$B$4:$C$113,2,0)</f>
        <v>#N/A</v>
      </c>
      <c r="D9" t="s">
        <v>93</v>
      </c>
      <c r="I9" t="s">
        <v>55</v>
      </c>
      <c r="K9">
        <v>20000</v>
      </c>
    </row>
    <row r="10" spans="2:13" ht="15" customHeight="1">
      <c r="B10">
        <f t="shared" si="0"/>
        <v>5</v>
      </c>
      <c r="C10" t="e">
        <f>VLOOKUP(D10,'[1]DATA PLAT'!$B$4:$C$113,2,0)</f>
        <v>#N/A</v>
      </c>
    </row>
    <row r="11" spans="2:13" ht="15" customHeight="1">
      <c r="B11">
        <f t="shared" si="0"/>
        <v>6</v>
      </c>
      <c r="C11" t="e">
        <f>VLOOKUP(D11,'[1]DATA PLAT'!$B$4:$C$113,2,0)</f>
        <v>#N/A</v>
      </c>
    </row>
    <row r="12" spans="2:13" ht="15" customHeight="1">
      <c r="B12">
        <f t="shared" si="0"/>
        <v>7</v>
      </c>
      <c r="C12" t="e">
        <f>VLOOKUP(D12,'[1]DATA PLAT'!$B$4:$C$113,2,0)</f>
        <v>#N/A</v>
      </c>
    </row>
    <row r="13" spans="2:13" ht="15" customHeight="1">
      <c r="B13">
        <f t="shared" si="0"/>
        <v>8</v>
      </c>
      <c r="C13" t="e">
        <f>VLOOKUP(D13,'[1]DATA PLAT'!$B$4:$C$113,2,0)</f>
        <v>#N/A</v>
      </c>
    </row>
    <row r="14" spans="2:13" ht="15" customHeight="1">
      <c r="B14">
        <f t="shared" si="0"/>
        <v>9</v>
      </c>
      <c r="C14" t="e">
        <f>VLOOKUP(D14,'[1]DATA PLAT'!$B$4:$C$113,2,0)</f>
        <v>#N/A</v>
      </c>
    </row>
    <row r="15" spans="2:13" ht="15" customHeight="1">
      <c r="B15">
        <f t="shared" si="0"/>
        <v>10</v>
      </c>
      <c r="C15" t="e">
        <f>VLOOKUP(D15,'[1]DATA PLAT'!$B$4:$C$113,2,0)</f>
        <v>#N/A</v>
      </c>
    </row>
    <row r="16" spans="2:13" ht="15" customHeight="1">
      <c r="B16">
        <f t="shared" si="0"/>
        <v>11</v>
      </c>
      <c r="C16" t="e">
        <f>VLOOKUP(D16,'[1]DATA PLAT'!$B$4:$C$113,2,0)</f>
        <v>#N/A</v>
      </c>
    </row>
    <row r="17" spans="2:3" ht="15" customHeight="1">
      <c r="B17">
        <f t="shared" si="0"/>
        <v>12</v>
      </c>
      <c r="C17" t="e">
        <f>VLOOKUP(D17,'[1]DATA PLAT'!$B$4:$C$113,2,0)</f>
        <v>#N/A</v>
      </c>
    </row>
    <row r="18" spans="2:3" ht="15" customHeight="1">
      <c r="B18">
        <f t="shared" si="0"/>
        <v>13</v>
      </c>
      <c r="C18" t="e">
        <f>VLOOKUP(D18,'[1]DATA PLAT'!$B$4:$C$113,2,0)</f>
        <v>#N/A</v>
      </c>
    </row>
    <row r="19" spans="2:3" ht="15" customHeight="1">
      <c r="B19">
        <f t="shared" si="0"/>
        <v>14</v>
      </c>
      <c r="C19" t="e">
        <f>VLOOKUP(D19,'[1]DATA PLAT'!$B$4:$C$113,2,0)</f>
        <v>#N/A</v>
      </c>
    </row>
    <row r="20" spans="2:3" ht="15" customHeight="1">
      <c r="B20">
        <f t="shared" si="0"/>
        <v>15</v>
      </c>
      <c r="C20" t="e">
        <f>VLOOKUP(D20,'[1]DATA PLAT'!$B$4:$C$113,2,0)</f>
        <v>#N/A</v>
      </c>
    </row>
    <row r="21" spans="2:3" ht="16.5" customHeight="1">
      <c r="B21">
        <f t="shared" si="0"/>
        <v>16</v>
      </c>
      <c r="C21" t="e">
        <f>VLOOKUP(D21,'[1]DATA PLAT'!$B$4:$C$113,2,0)</f>
        <v>#N/A</v>
      </c>
    </row>
    <row r="22" spans="2:3" ht="15" customHeight="1">
      <c r="B22">
        <f t="shared" si="0"/>
        <v>17</v>
      </c>
      <c r="C22" t="e">
        <f>VLOOKUP(D22,'[1]DATA PLAT'!$B$4:$C$113,2,0)</f>
        <v>#N/A</v>
      </c>
    </row>
    <row r="23" spans="2:3" ht="14.25" customHeight="1">
      <c r="B23">
        <f t="shared" si="0"/>
        <v>18</v>
      </c>
      <c r="C23" t="e">
        <f>VLOOKUP(D23,'[1]DATA PLAT'!$B$4:$C$113,2,0)</f>
        <v>#N/A</v>
      </c>
    </row>
    <row r="24" spans="2:3" ht="15" customHeight="1">
      <c r="B24">
        <f>B23+1</f>
        <v>19</v>
      </c>
      <c r="C24" t="e">
        <f>VLOOKUP(D24,'[1]DATA PLAT'!$B$4:$C$113,2,0)</f>
        <v>#N/A</v>
      </c>
    </row>
    <row r="25" spans="2:3" ht="15" customHeight="1">
      <c r="B25">
        <f t="shared" si="0"/>
        <v>20</v>
      </c>
      <c r="C25" t="e">
        <f>VLOOKUP(D25,'[1]DATA PLAT'!$B$4:$C$113,2,0)</f>
        <v>#N/A</v>
      </c>
    </row>
    <row r="26" spans="2:3" ht="15" customHeight="1">
      <c r="B26">
        <f t="shared" si="0"/>
        <v>21</v>
      </c>
      <c r="C26" t="e">
        <f>VLOOKUP(D26,'[1]DATA PLAT'!$B$4:$C$113,2,0)</f>
        <v>#N/A</v>
      </c>
    </row>
    <row r="27" spans="2:3" ht="15" customHeight="1">
      <c r="B27">
        <f t="shared" si="0"/>
        <v>22</v>
      </c>
      <c r="C27" t="e">
        <f>VLOOKUP(D27,'[1]DATA PLAT'!$B$4:$C$113,2,0)</f>
        <v>#N/A</v>
      </c>
    </row>
    <row r="28" spans="2:3" ht="15" customHeight="1">
      <c r="B28">
        <f t="shared" si="0"/>
        <v>23</v>
      </c>
      <c r="C28" t="e">
        <f>VLOOKUP(D28,'[1]DATA PLAT'!$B$4:$C$113,2,0)</f>
        <v>#N/A</v>
      </c>
    </row>
    <row r="29" spans="2:3" ht="15" customHeight="1">
      <c r="B29">
        <f t="shared" si="0"/>
        <v>24</v>
      </c>
      <c r="C29" t="e">
        <f>VLOOKUP(D29,'[1]DATA PLAT'!$B$4:$C$113,2,0)</f>
        <v>#N/A</v>
      </c>
    </row>
    <row r="30" spans="2:3" ht="15" customHeight="1">
      <c r="B30">
        <f t="shared" si="0"/>
        <v>25</v>
      </c>
      <c r="C30" t="e">
        <f>VLOOKUP(D30,'[1]DATA PLAT'!$B$4:$C$113,2,0)</f>
        <v>#N/A</v>
      </c>
    </row>
    <row r="31" spans="2:3" ht="15" customHeight="1">
      <c r="B31">
        <f t="shared" si="0"/>
        <v>26</v>
      </c>
      <c r="C31" t="e">
        <f>VLOOKUP(D31,'[1]DATA PLAT'!$B$4:$C$113,2,0)</f>
        <v>#N/A</v>
      </c>
    </row>
    <row r="32" spans="2:3" ht="15" customHeight="1">
      <c r="B32">
        <f t="shared" si="0"/>
        <v>27</v>
      </c>
      <c r="C32" t="e">
        <f>VLOOKUP(D32,'[1]DATA PLAT'!$B$4:$C$113,2,0)</f>
        <v>#N/A</v>
      </c>
    </row>
    <row r="33" spans="2:11" ht="15" customHeight="1">
      <c r="B33">
        <f t="shared" si="0"/>
        <v>28</v>
      </c>
      <c r="C33" t="e">
        <f>VLOOKUP(D33,'[1]DATA PLAT'!$B$4:$C$113,2,0)</f>
        <v>#N/A</v>
      </c>
    </row>
    <row r="34" spans="2:11" ht="15" customHeight="1">
      <c r="B34">
        <f t="shared" si="0"/>
        <v>29</v>
      </c>
      <c r="C34" t="e">
        <f>VLOOKUP(D34,'[1]DATA PLAT'!$B$4:$C$113,2,0)</f>
        <v>#N/A</v>
      </c>
    </row>
    <row r="35" spans="2:11" ht="15" customHeight="1">
      <c r="B35">
        <f t="shared" si="0"/>
        <v>30</v>
      </c>
      <c r="C35" t="e">
        <f>VLOOKUP(D35,'[1]DATA PLAT'!$B$4:$C$113,2,0)</f>
        <v>#N/A</v>
      </c>
    </row>
    <row r="36" spans="2:11" ht="15" customHeight="1">
      <c r="B36">
        <f t="shared" si="0"/>
        <v>31</v>
      </c>
      <c r="C36" t="e">
        <f>VLOOKUP(D36,'[1]DATA PLAT'!$B$4:$C$113,2,0)</f>
        <v>#N/A</v>
      </c>
    </row>
    <row r="37" spans="2:11" ht="15" customHeight="1">
      <c r="B37">
        <f t="shared" si="0"/>
        <v>32</v>
      </c>
      <c r="C37" t="e">
        <f>VLOOKUP(D37,'[1]DATA PLAT'!$B$4:$C$113,2,0)</f>
        <v>#N/A</v>
      </c>
    </row>
    <row r="38" spans="2:11" ht="15" customHeight="1">
      <c r="B38">
        <v>33</v>
      </c>
    </row>
    <row r="39" spans="2:11" ht="15" customHeight="1">
      <c r="B39">
        <v>34</v>
      </c>
    </row>
    <row r="40" spans="2:11" ht="15" customHeight="1">
      <c r="B40">
        <v>35</v>
      </c>
    </row>
    <row r="41" spans="2:11">
      <c r="C41" s="109" t="s">
        <v>18</v>
      </c>
      <c r="D41" s="109"/>
      <c r="E41" s="109"/>
      <c r="F41" s="109"/>
      <c r="G41" s="109"/>
      <c r="H41" s="109"/>
      <c r="I41" s="109"/>
      <c r="J41" s="109"/>
      <c r="K41">
        <f>SUM(K6:K40)</f>
        <v>700000</v>
      </c>
    </row>
    <row r="43" spans="2:11">
      <c r="K43">
        <f>10000000-K41</f>
        <v>9300000</v>
      </c>
    </row>
  </sheetData>
  <autoFilter ref="A5:Q37"/>
  <mergeCells count="2">
    <mergeCell ref="B2:L2"/>
    <mergeCell ref="C41:J41"/>
  </mergeCells>
  <pageMargins left="0" right="0" top="0" bottom="0" header="0" footer="0"/>
  <pageSetup paperSize="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"/>
  <sheetViews>
    <sheetView workbookViewId="0">
      <selection activeCell="L20" sqref="L20"/>
    </sheetView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I47"/>
  <sheetViews>
    <sheetView showGridLines="0" zoomScale="110" zoomScaleNormal="110" workbookViewId="0">
      <selection activeCell="B14" sqref="B14:H14"/>
    </sheetView>
  </sheetViews>
  <sheetFormatPr defaultColWidth="9.140625" defaultRowHeight="15"/>
  <cols>
    <col min="1" max="1" width="6.5703125" customWidth="1"/>
    <col min="2" max="2" width="13.140625" bestFit="1" customWidth="1"/>
    <col min="3" max="3" width="17.85546875" bestFit="1" customWidth="1"/>
    <col min="4" max="4" width="31.140625" customWidth="1"/>
    <col min="5" max="5" width="38.28515625" bestFit="1" customWidth="1"/>
    <col min="6" max="6" width="14.42578125" customWidth="1"/>
    <col min="7" max="7" width="10.28515625" customWidth="1"/>
    <col min="8" max="8" width="24.85546875" customWidth="1"/>
    <col min="9" max="9" width="12.85546875" customWidth="1"/>
    <col min="13" max="13" width="7" customWidth="1"/>
  </cols>
  <sheetData>
    <row r="1" spans="1:9" ht="21" customHeight="1">
      <c r="A1" s="109"/>
      <c r="B1" s="109"/>
      <c r="C1" s="109"/>
      <c r="D1" s="109"/>
      <c r="E1" s="109"/>
      <c r="F1" s="109"/>
      <c r="G1" s="109"/>
      <c r="H1" s="109"/>
    </row>
    <row r="2" spans="1:9" ht="25.5" customHeight="1"/>
    <row r="3" spans="1:9" ht="14.25" customHeight="1"/>
    <row r="4" spans="1:9">
      <c r="A4" s="109" t="s">
        <v>0</v>
      </c>
      <c r="B4" s="109" t="s">
        <v>2</v>
      </c>
      <c r="C4" s="109" t="s">
        <v>1</v>
      </c>
      <c r="D4" s="109" t="s">
        <v>4</v>
      </c>
      <c r="E4" s="109" t="s">
        <v>5</v>
      </c>
      <c r="F4" s="109" t="s">
        <v>10</v>
      </c>
      <c r="G4" s="109" t="s">
        <v>18</v>
      </c>
      <c r="H4" s="109" t="s">
        <v>12</v>
      </c>
      <c r="I4" s="109" t="s">
        <v>103</v>
      </c>
    </row>
    <row r="5" spans="1:9">
      <c r="A5" s="109"/>
      <c r="B5" s="109"/>
      <c r="C5" s="109"/>
      <c r="D5" s="109"/>
      <c r="E5" s="109"/>
      <c r="F5" s="109"/>
      <c r="G5" s="109"/>
      <c r="H5" s="109"/>
      <c r="I5" s="109"/>
    </row>
    <row r="6" spans="1:9" ht="15" customHeight="1">
      <c r="A6">
        <v>1</v>
      </c>
      <c r="B6" t="s">
        <v>32</v>
      </c>
      <c r="C6" t="e">
        <f>VLOOKUP(B6,#REF!,6,FALSE)</f>
        <v>#REF!</v>
      </c>
      <c r="D6" t="e">
        <f>VLOOKUP(B6,#REF!,14,FALSE)</f>
        <v>#REF!</v>
      </c>
      <c r="E6" t="e">
        <f>VLOOKUP(B6,#REF!,15,FALSE)</f>
        <v>#REF!</v>
      </c>
      <c r="F6">
        <v>43130</v>
      </c>
      <c r="G6">
        <v>280000</v>
      </c>
      <c r="H6" t="e">
        <f>VLOOKUP(B6,#REF!,29,FALSE)</f>
        <v>#REF!</v>
      </c>
    </row>
    <row r="7" spans="1:9" ht="15" customHeight="1">
      <c r="A7">
        <v>2</v>
      </c>
      <c r="B7" t="s">
        <v>86</v>
      </c>
      <c r="C7" t="e">
        <f>VLOOKUP(B7,#REF!,6,FALSE)</f>
        <v>#REF!</v>
      </c>
      <c r="D7" t="e">
        <f>VLOOKUP(B7,#REF!,14,FALSE)</f>
        <v>#REF!</v>
      </c>
      <c r="E7" t="e">
        <f>VLOOKUP(B7,#REF!,15,FALSE)</f>
        <v>#REF!</v>
      </c>
      <c r="F7">
        <v>43130</v>
      </c>
      <c r="G7">
        <v>200000</v>
      </c>
      <c r="H7" t="e">
        <f>VLOOKUP(B7,#REF!,29,FALSE)</f>
        <v>#REF!</v>
      </c>
    </row>
    <row r="8" spans="1:9" ht="15" customHeight="1">
      <c r="A8">
        <v>3</v>
      </c>
      <c r="B8" t="s">
        <v>93</v>
      </c>
      <c r="C8" t="e">
        <f>VLOOKUP(B8,#REF!,6,FALSE)</f>
        <v>#REF!</v>
      </c>
      <c r="D8" t="e">
        <f>VLOOKUP(B8,#REF!,14,FALSE)</f>
        <v>#REF!</v>
      </c>
      <c r="E8" t="e">
        <f>VLOOKUP(B8,#REF!,15,FALSE)</f>
        <v>#REF!</v>
      </c>
      <c r="F8">
        <v>43130</v>
      </c>
      <c r="G8">
        <v>200000</v>
      </c>
      <c r="H8" t="e">
        <f>VLOOKUP(B8,#REF!,29,FALSE)</f>
        <v>#REF!</v>
      </c>
    </row>
    <row r="9" spans="1:9" ht="15" customHeight="1">
      <c r="A9">
        <v>4</v>
      </c>
      <c r="B9" t="s">
        <v>82</v>
      </c>
      <c r="C9" t="e">
        <f>VLOOKUP(B9,#REF!,6,FALSE)</f>
        <v>#REF!</v>
      </c>
      <c r="D9" t="e">
        <f>VLOOKUP(B9,#REF!,14,FALSE)</f>
        <v>#REF!</v>
      </c>
      <c r="E9" t="e">
        <f>VLOOKUP(B9,#REF!,15,FALSE)</f>
        <v>#REF!</v>
      </c>
      <c r="F9">
        <v>43130</v>
      </c>
      <c r="G9">
        <v>200000</v>
      </c>
      <c r="H9" t="e">
        <f>VLOOKUP(B9,#REF!,29,FALSE)</f>
        <v>#REF!</v>
      </c>
    </row>
    <row r="10" spans="1:9" ht="15" customHeight="1">
      <c r="A10">
        <v>5</v>
      </c>
      <c r="B10" t="s">
        <v>91</v>
      </c>
      <c r="C10" t="e">
        <f>VLOOKUP(B10,#REF!,6,FALSE)</f>
        <v>#REF!</v>
      </c>
      <c r="D10" t="e">
        <f>VLOOKUP(B10,#REF!,14,FALSE)</f>
        <v>#REF!</v>
      </c>
      <c r="E10" t="e">
        <f>VLOOKUP(B10,#REF!,15,FALSE)</f>
        <v>#REF!</v>
      </c>
      <c r="F10">
        <v>43130</v>
      </c>
      <c r="G10">
        <v>200000</v>
      </c>
      <c r="H10" t="e">
        <f>VLOOKUP(B10,#REF!,29,FALSE)</f>
        <v>#REF!</v>
      </c>
    </row>
    <row r="11" spans="1:9" ht="15" customHeight="1">
      <c r="A11">
        <v>6</v>
      </c>
      <c r="B11" t="s">
        <v>33</v>
      </c>
      <c r="C11" t="e">
        <f>VLOOKUP(B11,#REF!,6,FALSE)</f>
        <v>#REF!</v>
      </c>
      <c r="D11" t="e">
        <f>VLOOKUP(B11,#REF!,14,FALSE)</f>
        <v>#REF!</v>
      </c>
      <c r="E11" t="e">
        <f>VLOOKUP(B11,#REF!,15,FALSE)</f>
        <v>#REF!</v>
      </c>
      <c r="F11">
        <v>43130</v>
      </c>
      <c r="G11">
        <v>200000</v>
      </c>
      <c r="H11" t="e">
        <f>VLOOKUP(B11,#REF!,29,FALSE)</f>
        <v>#REF!</v>
      </c>
    </row>
    <row r="12" spans="1:9" ht="15" customHeight="1">
      <c r="A12">
        <v>7</v>
      </c>
      <c r="B12" t="s">
        <v>85</v>
      </c>
      <c r="C12" t="e">
        <f>VLOOKUP(B12,#REF!,6,FALSE)</f>
        <v>#REF!</v>
      </c>
      <c r="D12" t="e">
        <f>VLOOKUP(B12,#REF!,14,FALSE)</f>
        <v>#REF!</v>
      </c>
      <c r="E12" t="e">
        <f>VLOOKUP(B12,#REF!,15,FALSE)</f>
        <v>#REF!</v>
      </c>
      <c r="F12">
        <v>43130</v>
      </c>
      <c r="G12">
        <v>200000</v>
      </c>
      <c r="H12" t="e">
        <f>VLOOKUP(B12,#REF!,29,FALSE)</f>
        <v>#REF!</v>
      </c>
    </row>
    <row r="13" spans="1:9" ht="15" customHeight="1">
      <c r="A13">
        <v>8</v>
      </c>
      <c r="B13" t="s">
        <v>84</v>
      </c>
      <c r="C13" t="e">
        <f>VLOOKUP(B13,#REF!,6,FALSE)</f>
        <v>#REF!</v>
      </c>
      <c r="D13" t="e">
        <f>VLOOKUP(B13,#REF!,14,FALSE)</f>
        <v>#REF!</v>
      </c>
      <c r="E13" t="e">
        <f>VLOOKUP(B13,#REF!,15,FALSE)</f>
        <v>#REF!</v>
      </c>
      <c r="F13">
        <v>43130</v>
      </c>
      <c r="G13">
        <v>200000</v>
      </c>
      <c r="H13" t="e">
        <f>VLOOKUP(B13,#REF!,29,FALSE)</f>
        <v>#REF!</v>
      </c>
    </row>
    <row r="14" spans="1:9" ht="15" customHeight="1">
      <c r="A14">
        <v>9</v>
      </c>
      <c r="B14" t="s">
        <v>107</v>
      </c>
      <c r="C14" t="e">
        <f>VLOOKUP(B14,#REF!,6,FALSE)</f>
        <v>#REF!</v>
      </c>
      <c r="D14" t="e">
        <f>VLOOKUP(B14,#REF!,14,FALSE)</f>
        <v>#REF!</v>
      </c>
      <c r="E14" t="e">
        <f>VLOOKUP(B14,#REF!,15,FALSE)</f>
        <v>#REF!</v>
      </c>
      <c r="F14">
        <v>43130</v>
      </c>
      <c r="G14">
        <v>300000</v>
      </c>
      <c r="H14" t="e">
        <f>VLOOKUP(B14,#REF!,29,FALSE)</f>
        <v>#REF!</v>
      </c>
    </row>
    <row r="15" spans="1:9" ht="15" customHeight="1">
      <c r="A15">
        <v>10</v>
      </c>
      <c r="B15" t="s">
        <v>87</v>
      </c>
      <c r="C15" t="e">
        <f>VLOOKUP(B15,#REF!,6,FALSE)</f>
        <v>#REF!</v>
      </c>
      <c r="D15" t="e">
        <f>VLOOKUP(B15,#REF!,14,FALSE)</f>
        <v>#REF!</v>
      </c>
      <c r="E15" t="e">
        <f>VLOOKUP(B15,#REF!,15,FALSE)</f>
        <v>#REF!</v>
      </c>
      <c r="F15">
        <v>43130</v>
      </c>
      <c r="G15">
        <v>200000</v>
      </c>
      <c r="H15" t="e">
        <f>VLOOKUP(B15,#REF!,29,FALSE)</f>
        <v>#REF!</v>
      </c>
    </row>
    <row r="16" spans="1:9" ht="15" customHeight="1">
      <c r="A16">
        <v>11</v>
      </c>
      <c r="B16" t="s">
        <v>44</v>
      </c>
      <c r="C16" t="e">
        <f>VLOOKUP(B16,#REF!,6,FALSE)</f>
        <v>#REF!</v>
      </c>
      <c r="D16" t="e">
        <f>VLOOKUP(B16,#REF!,14,FALSE)</f>
        <v>#REF!</v>
      </c>
      <c r="E16" t="e">
        <f>VLOOKUP(B16,#REF!,15,FALSE)</f>
        <v>#REF!</v>
      </c>
      <c r="F16">
        <v>43130</v>
      </c>
      <c r="G16">
        <v>200000</v>
      </c>
      <c r="H16" t="e">
        <f>VLOOKUP(B16,#REF!,29,FALSE)</f>
        <v>#REF!</v>
      </c>
    </row>
    <row r="17" spans="1:8" ht="15" customHeight="1">
      <c r="A17">
        <v>12</v>
      </c>
      <c r="B17" t="s">
        <v>109</v>
      </c>
      <c r="C17" t="e">
        <f>VLOOKUP(B17,#REF!,6,FALSE)</f>
        <v>#REF!</v>
      </c>
      <c r="D17" t="e">
        <f>VLOOKUP(B17,#REF!,14,FALSE)</f>
        <v>#REF!</v>
      </c>
      <c r="E17" t="e">
        <f>VLOOKUP(B17,#REF!,15,FALSE)</f>
        <v>#REF!</v>
      </c>
      <c r="F17">
        <v>43130</v>
      </c>
      <c r="G17">
        <v>200000</v>
      </c>
      <c r="H17" t="e">
        <f>VLOOKUP(B17,#REF!,29,FALSE)</f>
        <v>#REF!</v>
      </c>
    </row>
    <row r="18" spans="1:8" ht="15" customHeight="1">
      <c r="A18">
        <v>13</v>
      </c>
      <c r="B18" t="s">
        <v>23</v>
      </c>
      <c r="C18" t="e">
        <f>VLOOKUP(B18,#REF!,6,FALSE)</f>
        <v>#REF!</v>
      </c>
      <c r="D18" t="e">
        <f>VLOOKUP(B18,#REF!,14,FALSE)</f>
        <v>#REF!</v>
      </c>
      <c r="E18" t="e">
        <f>VLOOKUP(B18,#REF!,15,FALSE)</f>
        <v>#REF!</v>
      </c>
      <c r="F18">
        <v>43130</v>
      </c>
      <c r="G18">
        <v>200000</v>
      </c>
      <c r="H18" t="e">
        <f>VLOOKUP(B18,#REF!,29,FALSE)</f>
        <v>#REF!</v>
      </c>
    </row>
    <row r="19" spans="1:8" ht="15" customHeight="1">
      <c r="A19">
        <v>14</v>
      </c>
      <c r="B19" t="s">
        <v>88</v>
      </c>
      <c r="C19" t="e">
        <f>VLOOKUP(B19,#REF!,6,FALSE)</f>
        <v>#REF!</v>
      </c>
      <c r="D19" t="e">
        <f>VLOOKUP(B19,#REF!,14,FALSE)</f>
        <v>#REF!</v>
      </c>
      <c r="E19" t="e">
        <f>VLOOKUP(B19,#REF!,15,FALSE)</f>
        <v>#REF!</v>
      </c>
      <c r="F19">
        <v>43132</v>
      </c>
      <c r="G19">
        <v>280000</v>
      </c>
      <c r="H19" t="e">
        <f>VLOOKUP(B19,#REF!,29,FALSE)</f>
        <v>#REF!</v>
      </c>
    </row>
    <row r="20" spans="1:8" ht="15" customHeight="1">
      <c r="A20">
        <v>15</v>
      </c>
      <c r="B20" t="s">
        <v>89</v>
      </c>
      <c r="C20" t="e">
        <f>VLOOKUP(B20,#REF!,6,FALSE)</f>
        <v>#REF!</v>
      </c>
      <c r="D20" t="e">
        <f>VLOOKUP(B20,#REF!,14,FALSE)</f>
        <v>#REF!</v>
      </c>
      <c r="E20" t="e">
        <f>VLOOKUP(B20,#REF!,15,FALSE)</f>
        <v>#REF!</v>
      </c>
      <c r="F20">
        <v>43132</v>
      </c>
      <c r="G20">
        <v>200000</v>
      </c>
      <c r="H20" t="e">
        <f>VLOOKUP(B20,#REF!,29,FALSE)</f>
        <v>#REF!</v>
      </c>
    </row>
    <row r="21" spans="1:8" ht="15" customHeight="1">
      <c r="A21">
        <v>16</v>
      </c>
      <c r="B21" t="s">
        <v>94</v>
      </c>
      <c r="C21" t="e">
        <f>VLOOKUP(B21,#REF!,6,FALSE)</f>
        <v>#REF!</v>
      </c>
      <c r="D21" t="e">
        <f>VLOOKUP(B21,#REF!,14,FALSE)</f>
        <v>#REF!</v>
      </c>
      <c r="E21" t="e">
        <f>VLOOKUP(B21,#REF!,15,FALSE)</f>
        <v>#REF!</v>
      </c>
      <c r="F21">
        <v>43132</v>
      </c>
      <c r="G21">
        <v>200000</v>
      </c>
      <c r="H21" t="e">
        <f>VLOOKUP(B21,#REF!,29,FALSE)</f>
        <v>#REF!</v>
      </c>
    </row>
    <row r="22" spans="1:8" ht="15" customHeight="1">
      <c r="A22">
        <v>17</v>
      </c>
      <c r="B22" t="s">
        <v>110</v>
      </c>
      <c r="C22" t="e">
        <f>VLOOKUP(B22,#REF!,6,FALSE)</f>
        <v>#REF!</v>
      </c>
      <c r="D22" t="e">
        <f>VLOOKUP(B22,#REF!,14,FALSE)</f>
        <v>#REF!</v>
      </c>
      <c r="E22" t="e">
        <f>VLOOKUP(B22,#REF!,15,FALSE)</f>
        <v>#REF!</v>
      </c>
      <c r="F22">
        <v>43132</v>
      </c>
      <c r="G22">
        <v>200000</v>
      </c>
      <c r="H22" t="e">
        <f>VLOOKUP(B22,#REF!,29,FALSE)</f>
        <v>#REF!</v>
      </c>
    </row>
    <row r="23" spans="1:8" ht="15" customHeight="1">
      <c r="A23">
        <v>18</v>
      </c>
      <c r="B23" t="s">
        <v>111</v>
      </c>
      <c r="C23" t="e">
        <f>VLOOKUP(B23,#REF!,6,FALSE)</f>
        <v>#REF!</v>
      </c>
      <c r="D23" t="e">
        <f>VLOOKUP(B23,#REF!,14,FALSE)</f>
        <v>#REF!</v>
      </c>
      <c r="E23" t="e">
        <f>VLOOKUP(B23,#REF!,15,FALSE)</f>
        <v>#REF!</v>
      </c>
      <c r="F23">
        <v>43132</v>
      </c>
      <c r="G23">
        <v>200000</v>
      </c>
      <c r="H23" t="e">
        <f>VLOOKUP(B23,#REF!,29,FALSE)</f>
        <v>#REF!</v>
      </c>
    </row>
    <row r="24" spans="1:8" ht="15" customHeight="1">
      <c r="A24">
        <v>19</v>
      </c>
      <c r="B24" t="s">
        <v>105</v>
      </c>
      <c r="C24" t="e">
        <f>VLOOKUP(B24,#REF!,6,FALSE)</f>
        <v>#REF!</v>
      </c>
      <c r="D24" t="e">
        <f>VLOOKUP(B24,#REF!,14,FALSE)</f>
        <v>#REF!</v>
      </c>
      <c r="E24" t="e">
        <f>VLOOKUP(B24,#REF!,15,FALSE)</f>
        <v>#REF!</v>
      </c>
      <c r="F24">
        <v>43132</v>
      </c>
      <c r="G24">
        <v>200000</v>
      </c>
      <c r="H24" t="e">
        <f>VLOOKUP(B24,#REF!,29,FALSE)</f>
        <v>#REF!</v>
      </c>
    </row>
    <row r="25" spans="1:8" ht="15" customHeight="1">
      <c r="A25">
        <v>20</v>
      </c>
      <c r="B25" t="s">
        <v>90</v>
      </c>
      <c r="C25" t="e">
        <f>VLOOKUP(B25,#REF!,6,FALSE)</f>
        <v>#REF!</v>
      </c>
      <c r="D25" t="e">
        <f>VLOOKUP(B25,#REF!,14,FALSE)</f>
        <v>#REF!</v>
      </c>
      <c r="E25" t="e">
        <f>VLOOKUP(B25,#REF!,15,FALSE)</f>
        <v>#REF!</v>
      </c>
      <c r="F25">
        <v>43130</v>
      </c>
      <c r="G25">
        <v>200000</v>
      </c>
      <c r="H25" t="e">
        <f>VLOOKUP(B25,#REF!,29,FALSE)</f>
        <v>#REF!</v>
      </c>
    </row>
    <row r="26" spans="1:8" ht="15" customHeight="1">
      <c r="A26">
        <v>21</v>
      </c>
      <c r="B26" t="s">
        <v>46</v>
      </c>
      <c r="C26" t="e">
        <f>VLOOKUP(B26,#REF!,6,FALSE)</f>
        <v>#REF!</v>
      </c>
      <c r="D26" t="e">
        <f>VLOOKUP(B26,#REF!,14,FALSE)</f>
        <v>#REF!</v>
      </c>
      <c r="E26" t="e">
        <f>VLOOKUP(B26,#REF!,15,FALSE)</f>
        <v>#REF!</v>
      </c>
      <c r="F26">
        <v>43130</v>
      </c>
      <c r="G26">
        <v>200000</v>
      </c>
      <c r="H26" t="e">
        <f>VLOOKUP(B26,#REF!,29,FALSE)</f>
        <v>#REF!</v>
      </c>
    </row>
    <row r="27" spans="1:8" ht="15" customHeight="1">
      <c r="A27">
        <v>22</v>
      </c>
      <c r="B27" t="s">
        <v>27</v>
      </c>
      <c r="C27" t="e">
        <f>VLOOKUP(B27,#REF!,6,FALSE)</f>
        <v>#REF!</v>
      </c>
      <c r="D27" t="e">
        <f>VLOOKUP(B27,#REF!,14,FALSE)</f>
        <v>#REF!</v>
      </c>
      <c r="E27" t="e">
        <f>VLOOKUP(B27,#REF!,15,FALSE)</f>
        <v>#REF!</v>
      </c>
      <c r="F27">
        <v>43130</v>
      </c>
      <c r="G27">
        <v>200000</v>
      </c>
      <c r="H27" t="e">
        <f>VLOOKUP(B27,#REF!,29,FALSE)</f>
        <v>#REF!</v>
      </c>
    </row>
    <row r="28" spans="1:8" ht="15" customHeight="1">
      <c r="A28">
        <v>23</v>
      </c>
      <c r="B28" t="s">
        <v>117</v>
      </c>
      <c r="C28" t="e">
        <f>VLOOKUP(B28,#REF!,6,FALSE)</f>
        <v>#REF!</v>
      </c>
      <c r="D28" t="e">
        <f>VLOOKUP(B28,#REF!,14,FALSE)</f>
        <v>#REF!</v>
      </c>
      <c r="E28" t="e">
        <f>VLOOKUP(B28,#REF!,15,FALSE)</f>
        <v>#REF!</v>
      </c>
      <c r="F28">
        <v>43130</v>
      </c>
      <c r="G28">
        <v>200000</v>
      </c>
      <c r="H28" t="e">
        <f>VLOOKUP(B28,#REF!,29,FALSE)</f>
        <v>#REF!</v>
      </c>
    </row>
    <row r="29" spans="1:8" ht="15" customHeight="1">
      <c r="A29">
        <v>24</v>
      </c>
      <c r="B29" t="s">
        <v>108</v>
      </c>
      <c r="C29" t="e">
        <f>VLOOKUP(B29,#REF!,6,FALSE)</f>
        <v>#REF!</v>
      </c>
      <c r="D29" t="e">
        <f>VLOOKUP(B29,#REF!,14,FALSE)</f>
        <v>#REF!</v>
      </c>
      <c r="E29" t="e">
        <f>VLOOKUP(B29,#REF!,15,FALSE)</f>
        <v>#REF!</v>
      </c>
      <c r="F29">
        <v>43130</v>
      </c>
      <c r="G29">
        <v>200000</v>
      </c>
      <c r="H29" t="e">
        <f>VLOOKUP(B29,#REF!,29,FALSE)</f>
        <v>#REF!</v>
      </c>
    </row>
    <row r="30" spans="1:8" ht="15" customHeight="1">
      <c r="A30">
        <v>25</v>
      </c>
      <c r="B30" t="s">
        <v>112</v>
      </c>
      <c r="C30" t="e">
        <f>VLOOKUP(B30,#REF!,6,FALSE)</f>
        <v>#REF!</v>
      </c>
      <c r="D30" t="e">
        <f>VLOOKUP(B30,#REF!,14,FALSE)</f>
        <v>#REF!</v>
      </c>
      <c r="E30" t="e">
        <f>VLOOKUP(B30,#REF!,15,FALSE)</f>
        <v>#REF!</v>
      </c>
      <c r="F30">
        <v>43130</v>
      </c>
      <c r="G30">
        <v>200000</v>
      </c>
      <c r="H30" t="e">
        <f>VLOOKUP(B30,#REF!,29,FALSE)</f>
        <v>#REF!</v>
      </c>
    </row>
    <row r="31" spans="1:8" ht="15" customHeight="1">
      <c r="A31">
        <v>26</v>
      </c>
      <c r="B31" t="s">
        <v>95</v>
      </c>
      <c r="C31" t="e">
        <f>VLOOKUP(B31,#REF!,6,FALSE)</f>
        <v>#REF!</v>
      </c>
      <c r="D31" t="e">
        <f>VLOOKUP(B31,#REF!,14,FALSE)</f>
        <v>#REF!</v>
      </c>
      <c r="E31" t="e">
        <f>VLOOKUP(B31,#REF!,15,FALSE)</f>
        <v>#REF!</v>
      </c>
      <c r="F31">
        <v>43130</v>
      </c>
      <c r="G31">
        <v>200000</v>
      </c>
      <c r="H31" t="e">
        <f>VLOOKUP(B31,#REF!,29,FALSE)</f>
        <v>#REF!</v>
      </c>
    </row>
    <row r="32" spans="1:8" ht="15" customHeight="1">
      <c r="A32">
        <v>27</v>
      </c>
      <c r="B32" t="s">
        <v>29</v>
      </c>
      <c r="C32" t="e">
        <f>VLOOKUP(B32,#REF!,6,FALSE)</f>
        <v>#REF!</v>
      </c>
      <c r="D32" t="e">
        <f>VLOOKUP(B32,#REF!,14,FALSE)</f>
        <v>#REF!</v>
      </c>
      <c r="E32" t="e">
        <f>VLOOKUP(B32,#REF!,15,FALSE)</f>
        <v>#REF!</v>
      </c>
      <c r="F32">
        <v>43132</v>
      </c>
      <c r="G32">
        <v>200000</v>
      </c>
      <c r="H32" t="e">
        <f>VLOOKUP(B32,#REF!,29,FALSE)</f>
        <v>#REF!</v>
      </c>
    </row>
    <row r="33" spans="1:8" ht="15" customHeight="1">
      <c r="A33">
        <v>28</v>
      </c>
      <c r="B33" t="s">
        <v>28</v>
      </c>
      <c r="C33" t="e">
        <f>VLOOKUP(B33,#REF!,6,FALSE)</f>
        <v>#REF!</v>
      </c>
      <c r="D33" t="e">
        <f>VLOOKUP(B33,#REF!,14,FALSE)</f>
        <v>#REF!</v>
      </c>
      <c r="E33" t="e">
        <f>VLOOKUP(B33,#REF!,15,FALSE)</f>
        <v>#REF!</v>
      </c>
      <c r="F33">
        <v>43132</v>
      </c>
      <c r="G33">
        <v>200000</v>
      </c>
      <c r="H33" t="e">
        <f>VLOOKUP(B33,#REF!,29,FALSE)</f>
        <v>#REF!</v>
      </c>
    </row>
    <row r="34" spans="1:8" ht="15" customHeight="1">
      <c r="A34">
        <v>29</v>
      </c>
      <c r="B34" t="s">
        <v>83</v>
      </c>
      <c r="C34" t="e">
        <f>VLOOKUP(B34,#REF!,6,FALSE)</f>
        <v>#REF!</v>
      </c>
      <c r="D34" t="e">
        <f>VLOOKUP(B34,#REF!,14,FALSE)</f>
        <v>#REF!</v>
      </c>
      <c r="E34" t="e">
        <f>VLOOKUP(B34,#REF!,15,FALSE)</f>
        <v>#REF!</v>
      </c>
      <c r="F34">
        <v>43132</v>
      </c>
      <c r="G34">
        <v>200000</v>
      </c>
      <c r="H34" t="e">
        <f>VLOOKUP(B34,#REF!,29,FALSE)</f>
        <v>#REF!</v>
      </c>
    </row>
    <row r="35" spans="1:8" ht="15" customHeight="1">
      <c r="A35">
        <v>30</v>
      </c>
      <c r="B35" t="s">
        <v>116</v>
      </c>
      <c r="C35" t="e">
        <f>VLOOKUP(B35,#REF!,6,FALSE)</f>
        <v>#REF!</v>
      </c>
      <c r="D35" t="e">
        <f>VLOOKUP(B35,#REF!,14,FALSE)</f>
        <v>#REF!</v>
      </c>
      <c r="E35" t="e">
        <f>VLOOKUP(B35,#REF!,15,FALSE)</f>
        <v>#REF!</v>
      </c>
      <c r="F35">
        <v>43132</v>
      </c>
      <c r="G35">
        <v>200000</v>
      </c>
      <c r="H35" t="e">
        <f>VLOOKUP(B35,#REF!,29,FALSE)</f>
        <v>#REF!</v>
      </c>
    </row>
    <row r="36" spans="1:8" ht="15" customHeight="1">
      <c r="A36">
        <v>32</v>
      </c>
      <c r="B36" t="s">
        <v>106</v>
      </c>
      <c r="C36" t="s">
        <v>114</v>
      </c>
      <c r="D36" t="s">
        <v>104</v>
      </c>
      <c r="E36" t="s">
        <v>104</v>
      </c>
      <c r="F36">
        <v>43130</v>
      </c>
      <c r="G36">
        <v>200000</v>
      </c>
      <c r="H36" t="s">
        <v>113</v>
      </c>
    </row>
    <row r="37" spans="1:8" ht="15" customHeight="1">
      <c r="A37">
        <v>33</v>
      </c>
      <c r="B37" t="s">
        <v>96</v>
      </c>
      <c r="C37" t="s">
        <v>114</v>
      </c>
      <c r="D37" t="s">
        <v>104</v>
      </c>
      <c r="E37" t="s">
        <v>104</v>
      </c>
      <c r="F37">
        <v>43130</v>
      </c>
      <c r="G37">
        <v>200000</v>
      </c>
      <c r="H37" t="s">
        <v>113</v>
      </c>
    </row>
    <row r="38" spans="1:8" ht="15" customHeight="1">
      <c r="A38" s="109" t="s">
        <v>18</v>
      </c>
      <c r="B38" s="109"/>
      <c r="C38" s="109"/>
      <c r="D38" s="109"/>
      <c r="E38" s="109"/>
      <c r="G38">
        <f>SUM(G6:G37)</f>
        <v>6660000</v>
      </c>
    </row>
    <row r="39" spans="1:8" ht="15" customHeight="1"/>
    <row r="40" spans="1:8" ht="15" customHeight="1"/>
    <row r="41" spans="1:8" ht="15" customHeight="1"/>
    <row r="42" spans="1:8" ht="15" customHeight="1"/>
    <row r="43" spans="1:8" ht="15" customHeight="1"/>
    <row r="44" spans="1:8" ht="15" customHeight="1"/>
    <row r="45" spans="1:8" ht="15" customHeight="1"/>
    <row r="46" spans="1:8" ht="15" customHeight="1"/>
    <row r="47" spans="1:8" ht="15" customHeight="1"/>
  </sheetData>
  <mergeCells count="11">
    <mergeCell ref="A38:E38"/>
    <mergeCell ref="I4:I5"/>
    <mergeCell ref="F4:F5"/>
    <mergeCell ref="H4:H5"/>
    <mergeCell ref="A1:H1"/>
    <mergeCell ref="A4:A5"/>
    <mergeCell ref="C4:C5"/>
    <mergeCell ref="B4:B5"/>
    <mergeCell ref="D4:D5"/>
    <mergeCell ref="E4:E5"/>
    <mergeCell ref="G4:G5"/>
  </mergeCells>
  <printOptions horizontalCentered="1"/>
  <pageMargins left="0" right="0" top="0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DEC 2</vt:lpstr>
      <vt:lpstr>Sheet7</vt:lpstr>
      <vt:lpstr>Sheet5</vt:lpstr>
      <vt:lpstr>PM STICKER  4 JAN 18</vt:lpstr>
      <vt:lpstr>SUMMARY PM STICKER JAN 2018</vt:lpstr>
      <vt:lpstr>PERIODE FEBRUARI 2018</vt:lpstr>
      <vt:lpstr>Sheet3</vt:lpstr>
      <vt:lpstr>Sheet2</vt:lpstr>
      <vt:lpstr>SUMMARY PM STICKER FEB 2018</vt:lpstr>
      <vt:lpstr>PM STICKER</vt:lpstr>
      <vt:lpstr>SUMMARY PM STICKER MAR  2018</vt:lpstr>
      <vt:lpstr>PM STICKER APR 18</vt:lpstr>
      <vt:lpstr>PM STICKER MAY 2018</vt:lpstr>
      <vt:lpstr>PM STICKER JUNY 2018</vt:lpstr>
      <vt:lpstr>PM STICKER JULY 2018</vt:lpstr>
      <vt:lpstr>PM STICKER AUG 2018</vt:lpstr>
      <vt:lpstr>PM STICKER  SEPT 2018</vt:lpstr>
      <vt:lpstr>PM STICKER OKT 2018</vt:lpstr>
      <vt:lpstr> PM STICKER &amp; LUB OKT  2018</vt:lpstr>
      <vt:lpstr>PM STICKER TAM JAN 19</vt:lpstr>
      <vt:lpstr>PM LUB &amp; STICKER DEC 18</vt:lpstr>
      <vt:lpstr>PM STICKER TAM 18 MAR 19</vt:lpstr>
      <vt:lpstr>PM STICKER MAY 19</vt:lpstr>
      <vt:lpstr>PM STICKER JUL 19</vt:lpstr>
      <vt:lpstr>PM STICKER OCT -(1)19</vt:lpstr>
      <vt:lpstr>PM STICKER OCT (2) 19</vt:lpstr>
      <vt:lpstr>Sheet4</vt:lpstr>
      <vt:lpstr>PM STICKER APR 18 (2)</vt:lpstr>
      <vt:lpstr>SUMMARY PM STICKER APR 2018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dkaparan</dc:creator>
  <cp:lastModifiedBy>Pondayar, Fransiskus</cp:lastModifiedBy>
  <cp:lastPrinted>2019-08-05T09:23:14Z</cp:lastPrinted>
  <dcterms:created xsi:type="dcterms:W3CDTF">2014-10-22T01:53:47Z</dcterms:created>
  <dcterms:modified xsi:type="dcterms:W3CDTF">2019-10-24T01:57:58Z</dcterms:modified>
</cp:coreProperties>
</file>