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620"/>
  </bookViews>
  <sheets>
    <sheet name="PAYMENT PM STIKER" sheetId="1" r:id="rId1"/>
  </sheets>
  <externalReferences>
    <externalReference r:id="rId2"/>
    <externalReference r:id="rId3"/>
  </externalReferences>
  <definedNames>
    <definedName name="_xlnm._FilterDatabase" localSheetId="0" hidden="1">'PAYMENT PM STIKER'!$A$2:$A$51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O53" i="1"/>
  <c r="K53" i="1"/>
  <c r="G53" i="1"/>
  <c r="W51" i="1"/>
  <c r="X51" i="1" s="1"/>
  <c r="V51" i="1"/>
  <c r="U51" i="1"/>
  <c r="B51" i="1"/>
  <c r="D51" i="1" s="1"/>
  <c r="X50" i="1"/>
  <c r="W50" i="1"/>
  <c r="V50" i="1"/>
  <c r="U50" i="1"/>
  <c r="B50" i="1"/>
  <c r="D50" i="1" s="1"/>
  <c r="W49" i="1"/>
  <c r="X49" i="1" s="1"/>
  <c r="V49" i="1"/>
  <c r="U49" i="1"/>
  <c r="B49" i="1"/>
  <c r="D49" i="1" s="1"/>
  <c r="X48" i="1"/>
  <c r="W48" i="1"/>
  <c r="V48" i="1"/>
  <c r="U48" i="1"/>
  <c r="B48" i="1"/>
  <c r="D48" i="1" s="1"/>
  <c r="X47" i="1"/>
  <c r="W47" i="1"/>
  <c r="V47" i="1"/>
  <c r="U47" i="1"/>
  <c r="D47" i="1"/>
  <c r="B47" i="1"/>
  <c r="W46" i="1"/>
  <c r="X46" i="1" s="1"/>
  <c r="V46" i="1"/>
  <c r="U46" i="1"/>
  <c r="B46" i="1"/>
  <c r="D46" i="1" s="1"/>
  <c r="W45" i="1"/>
  <c r="X45" i="1" s="1"/>
  <c r="V45" i="1"/>
  <c r="U45" i="1"/>
  <c r="B45" i="1"/>
  <c r="D45" i="1" s="1"/>
  <c r="X44" i="1"/>
  <c r="W44" i="1"/>
  <c r="D44" i="1"/>
  <c r="B44" i="1"/>
  <c r="W43" i="1"/>
  <c r="X43" i="1" s="1"/>
  <c r="V43" i="1"/>
  <c r="U43" i="1"/>
  <c r="B43" i="1"/>
  <c r="D43" i="1" s="1"/>
  <c r="X42" i="1"/>
  <c r="W42" i="1"/>
  <c r="V42" i="1"/>
  <c r="U42" i="1"/>
  <c r="B42" i="1"/>
  <c r="D42" i="1" s="1"/>
  <c r="X41" i="1"/>
  <c r="W41" i="1"/>
  <c r="V41" i="1"/>
  <c r="U41" i="1"/>
  <c r="E41" i="1"/>
  <c r="B41" i="1"/>
  <c r="D41" i="1" s="1"/>
  <c r="X40" i="1"/>
  <c r="V40" i="1"/>
  <c r="U40" i="1"/>
  <c r="D40" i="1"/>
  <c r="B40" i="1"/>
  <c r="W39" i="1"/>
  <c r="X39" i="1" s="1"/>
  <c r="V39" i="1"/>
  <c r="U39" i="1"/>
  <c r="B39" i="1"/>
  <c r="D39" i="1" s="1"/>
  <c r="X38" i="1"/>
  <c r="W38" i="1"/>
  <c r="V38" i="1"/>
  <c r="U38" i="1"/>
  <c r="B38" i="1"/>
  <c r="D38" i="1" s="1"/>
  <c r="X37" i="1"/>
  <c r="W37" i="1"/>
  <c r="V37" i="1"/>
  <c r="U37" i="1"/>
  <c r="D37" i="1"/>
  <c r="C37" i="1"/>
  <c r="B37" i="1"/>
  <c r="X36" i="1"/>
  <c r="W36" i="1"/>
  <c r="V36" i="1"/>
  <c r="U36" i="1"/>
  <c r="D36" i="1"/>
  <c r="B36" i="1"/>
  <c r="X35" i="1"/>
  <c r="D35" i="1"/>
  <c r="B35" i="1"/>
  <c r="W34" i="1"/>
  <c r="X34" i="1" s="1"/>
  <c r="V34" i="1"/>
  <c r="U34" i="1"/>
  <c r="B34" i="1"/>
  <c r="D34" i="1" s="1"/>
  <c r="X33" i="1"/>
  <c r="W33" i="1"/>
  <c r="V33" i="1"/>
  <c r="U33" i="1"/>
  <c r="B33" i="1"/>
  <c r="D33" i="1" s="1"/>
  <c r="X32" i="1"/>
  <c r="W32" i="1"/>
  <c r="B32" i="1"/>
  <c r="D32" i="1" s="1"/>
  <c r="X31" i="1"/>
  <c r="W31" i="1"/>
  <c r="V31" i="1"/>
  <c r="U31" i="1"/>
  <c r="C31" i="1"/>
  <c r="B31" i="1"/>
  <c r="D31" i="1" s="1"/>
  <c r="X30" i="1"/>
  <c r="W30" i="1"/>
  <c r="V30" i="1"/>
  <c r="U30" i="1"/>
  <c r="D30" i="1"/>
  <c r="C30" i="1"/>
  <c r="B30" i="1"/>
  <c r="X29" i="1"/>
  <c r="W29" i="1"/>
  <c r="V29" i="1"/>
  <c r="U29" i="1"/>
  <c r="D29" i="1"/>
  <c r="B29" i="1"/>
  <c r="W28" i="1"/>
  <c r="X28" i="1" s="1"/>
  <c r="V28" i="1"/>
  <c r="U28" i="1"/>
  <c r="C28" i="1"/>
  <c r="B28" i="1"/>
  <c r="D28" i="1" s="1"/>
  <c r="X27" i="1"/>
  <c r="W27" i="1"/>
  <c r="V27" i="1"/>
  <c r="U27" i="1"/>
  <c r="B27" i="1"/>
  <c r="D27" i="1" s="1"/>
  <c r="X26" i="1"/>
  <c r="W26" i="1"/>
  <c r="V26" i="1"/>
  <c r="U26" i="1"/>
  <c r="E26" i="1"/>
  <c r="B26" i="1"/>
  <c r="D26" i="1" s="1"/>
  <c r="X25" i="1"/>
  <c r="W25" i="1"/>
  <c r="V25" i="1"/>
  <c r="U25" i="1"/>
  <c r="D25" i="1"/>
  <c r="B25" i="1"/>
  <c r="X24" i="1"/>
  <c r="W24" i="1"/>
  <c r="V24" i="1"/>
  <c r="U24" i="1"/>
  <c r="D24" i="1"/>
  <c r="B24" i="1"/>
  <c r="W23" i="1"/>
  <c r="X23" i="1" s="1"/>
  <c r="V23" i="1"/>
  <c r="U23" i="1"/>
  <c r="B23" i="1"/>
  <c r="D23" i="1" s="1"/>
  <c r="W22" i="1"/>
  <c r="X22" i="1" s="1"/>
  <c r="V22" i="1"/>
  <c r="U22" i="1"/>
  <c r="B22" i="1"/>
  <c r="D22" i="1" s="1"/>
  <c r="X21" i="1"/>
  <c r="W21" i="1"/>
  <c r="V21" i="1"/>
  <c r="U21" i="1"/>
  <c r="B21" i="1"/>
  <c r="D21" i="1" s="1"/>
  <c r="X20" i="1"/>
  <c r="W20" i="1"/>
  <c r="V20" i="1"/>
  <c r="U20" i="1"/>
  <c r="D20" i="1"/>
  <c r="B20" i="1"/>
  <c r="W19" i="1"/>
  <c r="X19" i="1" s="1"/>
  <c r="V19" i="1"/>
  <c r="U19" i="1"/>
  <c r="B19" i="1"/>
  <c r="D19" i="1" s="1"/>
  <c r="W18" i="1"/>
  <c r="X18" i="1" s="1"/>
  <c r="V18" i="1"/>
  <c r="U18" i="1"/>
  <c r="B18" i="1"/>
  <c r="D18" i="1" s="1"/>
  <c r="X17" i="1"/>
  <c r="W17" i="1"/>
  <c r="V17" i="1"/>
  <c r="U17" i="1"/>
  <c r="D17" i="1"/>
  <c r="B17" i="1"/>
  <c r="X16" i="1"/>
  <c r="W16" i="1"/>
  <c r="V16" i="1"/>
  <c r="U16" i="1"/>
  <c r="D16" i="1"/>
  <c r="B16" i="1"/>
  <c r="W15" i="1"/>
  <c r="X15" i="1" s="1"/>
  <c r="V15" i="1"/>
  <c r="U15" i="1"/>
  <c r="B15" i="1"/>
  <c r="D15" i="1" s="1"/>
  <c r="W14" i="1"/>
  <c r="X14" i="1" s="1"/>
  <c r="V14" i="1"/>
  <c r="U14" i="1"/>
  <c r="B14" i="1"/>
  <c r="D14" i="1" s="1"/>
  <c r="X13" i="1"/>
  <c r="W13" i="1"/>
  <c r="V13" i="1"/>
  <c r="U13" i="1"/>
  <c r="E13" i="1"/>
  <c r="B13" i="1"/>
  <c r="D13" i="1" s="1"/>
  <c r="X12" i="1"/>
  <c r="W12" i="1"/>
  <c r="V12" i="1"/>
  <c r="U12" i="1"/>
  <c r="B12" i="1"/>
  <c r="D12" i="1" s="1"/>
  <c r="X11" i="1"/>
  <c r="W11" i="1"/>
  <c r="V11" i="1"/>
  <c r="U11" i="1"/>
  <c r="D11" i="1"/>
  <c r="B11" i="1"/>
  <c r="W10" i="1"/>
  <c r="X10" i="1" s="1"/>
  <c r="V10" i="1"/>
  <c r="U10" i="1"/>
  <c r="B10" i="1"/>
  <c r="D10" i="1" s="1"/>
  <c r="W9" i="1"/>
  <c r="X9" i="1" s="1"/>
  <c r="V9" i="1"/>
  <c r="U9" i="1"/>
  <c r="B9" i="1"/>
  <c r="D9" i="1" s="1"/>
  <c r="X8" i="1"/>
  <c r="W8" i="1"/>
  <c r="V8" i="1"/>
  <c r="U8" i="1"/>
  <c r="D8" i="1"/>
  <c r="B8" i="1"/>
  <c r="X7" i="1"/>
  <c r="W7" i="1"/>
  <c r="V7" i="1"/>
  <c r="U7" i="1"/>
  <c r="D7" i="1"/>
  <c r="B7" i="1"/>
  <c r="W6" i="1"/>
  <c r="X6" i="1" s="1"/>
  <c r="V6" i="1"/>
  <c r="U6" i="1"/>
  <c r="B6" i="1"/>
  <c r="D6" i="1" s="1"/>
  <c r="W5" i="1"/>
  <c r="X5" i="1" s="1"/>
  <c r="V5" i="1"/>
  <c r="U5" i="1"/>
  <c r="B5" i="1"/>
  <c r="D5" i="1" s="1"/>
  <c r="X4" i="1"/>
  <c r="W4" i="1"/>
  <c r="V4" i="1"/>
  <c r="U4" i="1"/>
  <c r="D4" i="1"/>
  <c r="B4" i="1"/>
  <c r="X3" i="1"/>
  <c r="W3" i="1"/>
  <c r="W53" i="1" s="1"/>
  <c r="V3" i="1"/>
  <c r="U3" i="1"/>
  <c r="D3" i="1"/>
  <c r="B3" i="1"/>
  <c r="C45" i="1" l="1"/>
  <c r="C10" i="1"/>
  <c r="C7" i="1"/>
  <c r="C27" i="1"/>
  <c r="C38" i="1"/>
  <c r="C43" i="1"/>
  <c r="C44" i="1"/>
  <c r="C25" i="1"/>
  <c r="C26" i="1"/>
  <c r="C23" i="1"/>
  <c r="C21" i="1"/>
  <c r="C22" i="1"/>
  <c r="C19" i="1"/>
  <c r="C20" i="1"/>
  <c r="C17" i="1"/>
  <c r="C18" i="1"/>
  <c r="C13" i="1"/>
  <c r="C14" i="1"/>
  <c r="C16" i="1"/>
  <c r="C15" i="1"/>
  <c r="C12" i="1"/>
  <c r="C40" i="1"/>
  <c r="C39" i="1"/>
  <c r="C42" i="1"/>
  <c r="C41" i="1"/>
  <c r="C49" i="1"/>
  <c r="C6" i="1"/>
  <c r="C5" i="1"/>
  <c r="C9" i="1"/>
  <c r="C8" i="1"/>
  <c r="C11" i="1"/>
  <c r="C36" i="1"/>
  <c r="C35" i="1"/>
  <c r="C34" i="1"/>
  <c r="C33" i="1"/>
  <c r="C47" i="1"/>
  <c r="C4" i="1"/>
  <c r="C3" i="1"/>
  <c r="C51" i="1"/>
  <c r="C48" i="1"/>
  <c r="C50" i="1"/>
  <c r="C46" i="1"/>
  <c r="C32" i="1"/>
  <c r="C24" i="1"/>
  <c r="C29" i="1" l="1"/>
</calcChain>
</file>

<file path=xl/comments1.xml><?xml version="1.0" encoding="utf-8"?>
<comments xmlns="http://schemas.openxmlformats.org/spreadsheetml/2006/main">
  <authors>
    <author>Pondayar, Fransiskus</author>
  </authors>
  <commentList>
    <comment ref="U7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PM : 17-MAR-2020
KM : 54787
NEXT KM : 59787
NEXT PM : 17-JUL-2020</t>
        </r>
      </text>
    </comment>
    <comment ref="W44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PM 25-MAR-2020
KM : 30533
NEXT KM : 35533
NEXT DATE : 20MAY-20</t>
        </r>
      </text>
    </comment>
    <comment ref="U45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V45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  <comment ref="W45" authorId="0" shapeId="0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CKB</t>
        </r>
      </text>
    </comment>
  </commentList>
</comments>
</file>

<file path=xl/sharedStrings.xml><?xml version="1.0" encoding="utf-8"?>
<sst xmlns="http://schemas.openxmlformats.org/spreadsheetml/2006/main" count="143" uniqueCount="59">
  <si>
    <t>Row Labels</t>
  </si>
  <si>
    <t>JATUH TEMPO STAMFORD</t>
  </si>
  <si>
    <t>INFO VEHICLE</t>
  </si>
  <si>
    <t>ACCESS DAY TO EXPIRE</t>
  </si>
  <si>
    <t>TGL INSPEKSI</t>
  </si>
  <si>
    <t>KM</t>
  </si>
  <si>
    <t>BIAYA</t>
  </si>
  <si>
    <t>DATE PAYMENT</t>
  </si>
  <si>
    <t>DS 1736 MD</t>
  </si>
  <si>
    <t xml:space="preserve"> </t>
  </si>
  <si>
    <t>DS 1737 MD</t>
  </si>
  <si>
    <t>DS 1737 MI</t>
  </si>
  <si>
    <t>DS 1738 MI</t>
  </si>
  <si>
    <t>PA 8024 MZ</t>
  </si>
  <si>
    <t>DS 8174 MC</t>
  </si>
  <si>
    <t>DS 8192 ME</t>
  </si>
  <si>
    <t>DS 9157 MC</t>
  </si>
  <si>
    <t>IV-001</t>
  </si>
  <si>
    <t>PA 1510 MQ</t>
  </si>
  <si>
    <t>PA 1510 MT</t>
  </si>
  <si>
    <t>PA 1510 MU</t>
  </si>
  <si>
    <t>PA 1510 MW</t>
  </si>
  <si>
    <t>PA 1510 MX</t>
  </si>
  <si>
    <t>PA 1523 MR</t>
  </si>
  <si>
    <t>PA 1524 ML</t>
  </si>
  <si>
    <t>PA 1524 MN</t>
  </si>
  <si>
    <t>PA 1524 MO</t>
  </si>
  <si>
    <t>PA 1526 MQ</t>
  </si>
  <si>
    <t>PA 1526 MR</t>
  </si>
  <si>
    <t>PA 1526 MV</t>
  </si>
  <si>
    <t>PA 1529 MC</t>
  </si>
  <si>
    <t>PA 1538 MW</t>
  </si>
  <si>
    <t>PA 1539 MK</t>
  </si>
  <si>
    <t>PA 1561 MV</t>
  </si>
  <si>
    <t>PA 1584 MC</t>
  </si>
  <si>
    <t>PA 1585 MC</t>
  </si>
  <si>
    <t>PA 1615 MC</t>
  </si>
  <si>
    <t>PA 1710 MC</t>
  </si>
  <si>
    <t>PA 1758 MC</t>
  </si>
  <si>
    <t>PA 1849 MD</t>
  </si>
  <si>
    <t>PA 1850 MD</t>
  </si>
  <si>
    <t>PA 1851 MD</t>
  </si>
  <si>
    <t>PA 1852 MD</t>
  </si>
  <si>
    <t>PA 1989 MA</t>
  </si>
  <si>
    <t>PA 7223 MB</t>
  </si>
  <si>
    <t>PA 8002 MH</t>
  </si>
  <si>
    <t>PA 8002 MI</t>
  </si>
  <si>
    <t>PAYMENT MAY20</t>
  </si>
  <si>
    <t>PA 8002 MJ</t>
  </si>
  <si>
    <t>PA 8002 MK</t>
  </si>
  <si>
    <t>PA 8007 MK</t>
  </si>
  <si>
    <t>PA 8007 ML</t>
  </si>
  <si>
    <t>PA 8019 MT</t>
  </si>
  <si>
    <t>PA 8103 MB</t>
  </si>
  <si>
    <t>PA 8115 MC</t>
  </si>
  <si>
    <t>PA 8163 MC</t>
  </si>
  <si>
    <t>PA 8215 ME</t>
  </si>
  <si>
    <t>PA 8235 MB</t>
  </si>
  <si>
    <t>PA 8452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</si>
</sst>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[$-409]d\-mmm\-yy;@"/>
    <numFmt numFmtId="167" formatCode="_-[$Rp-421]* #,##0_-;\-[$Rp-421]* #,##0_-;_-[$Rp-421]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165" fontId="3" fillId="3" borderId="6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166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4" fillId="4" borderId="6" xfId="2" quotePrefix="1" applyNumberFormat="1" applyFont="1" applyFill="1" applyBorder="1" applyAlignment="1">
      <alignment horizontal="center" vertical="center"/>
    </xf>
    <xf numFmtId="166" fontId="0" fillId="0" borderId="6" xfId="0" applyNumberFormat="1" applyBorder="1" applyAlignment="1">
      <alignment horizontal="left"/>
    </xf>
    <xf numFmtId="165" fontId="0" fillId="0" borderId="6" xfId="1" applyNumberFormat="1" applyFont="1" applyBorder="1" applyAlignment="1">
      <alignment horizontal="left"/>
    </xf>
    <xf numFmtId="165" fontId="0" fillId="0" borderId="6" xfId="1" applyNumberFormat="1" applyFont="1" applyBorder="1"/>
    <xf numFmtId="166" fontId="0" fillId="5" borderId="6" xfId="0" applyNumberFormat="1" applyFill="1" applyBorder="1" applyAlignment="1">
      <alignment horizontal="left"/>
    </xf>
    <xf numFmtId="0" fontId="0" fillId="5" borderId="6" xfId="0" applyNumberFormat="1" applyFill="1" applyBorder="1" applyAlignment="1">
      <alignment horizontal="left"/>
    </xf>
    <xf numFmtId="167" fontId="0" fillId="5" borderId="6" xfId="0" applyNumberFormat="1" applyFill="1" applyBorder="1" applyAlignment="1">
      <alignment horizontal="left"/>
    </xf>
    <xf numFmtId="0" fontId="0" fillId="0" borderId="6" xfId="0" applyBorder="1"/>
    <xf numFmtId="0" fontId="0" fillId="6" borderId="6" xfId="0" applyFill="1" applyBorder="1" applyAlignment="1">
      <alignment horizontal="left"/>
    </xf>
    <xf numFmtId="166" fontId="0" fillId="6" borderId="6" xfId="0" applyNumberFormat="1" applyFill="1" applyBorder="1" applyAlignment="1">
      <alignment horizontal="center"/>
    </xf>
    <xf numFmtId="0" fontId="0" fillId="6" borderId="6" xfId="0" applyNumberFormat="1" applyFill="1" applyBorder="1" applyAlignment="1">
      <alignment horizontal="center"/>
    </xf>
    <xf numFmtId="0" fontId="4" fillId="6" borderId="6" xfId="2" quotePrefix="1" applyNumberFormat="1" applyFont="1" applyFill="1" applyBorder="1" applyAlignment="1">
      <alignment horizontal="center" vertical="center"/>
    </xf>
    <xf numFmtId="166" fontId="0" fillId="6" borderId="6" xfId="0" applyNumberFormat="1" applyFill="1" applyBorder="1" applyAlignment="1">
      <alignment horizontal="left"/>
    </xf>
    <xf numFmtId="165" fontId="0" fillId="6" borderId="6" xfId="1" applyNumberFormat="1" applyFont="1" applyFill="1" applyBorder="1" applyAlignment="1">
      <alignment horizontal="left"/>
    </xf>
    <xf numFmtId="165" fontId="0" fillId="6" borderId="6" xfId="1" applyNumberFormat="1" applyFont="1" applyFill="1" applyBorder="1"/>
    <xf numFmtId="0" fontId="0" fillId="6" borderId="6" xfId="0" applyNumberFormat="1" applyFill="1" applyBorder="1" applyAlignment="1">
      <alignment horizontal="left"/>
    </xf>
    <xf numFmtId="167" fontId="0" fillId="6" borderId="6" xfId="0" applyNumberFormat="1" applyFill="1" applyBorder="1" applyAlignment="1">
      <alignment horizontal="left"/>
    </xf>
    <xf numFmtId="0" fontId="0" fillId="6" borderId="6" xfId="0" applyFill="1" applyBorder="1"/>
    <xf numFmtId="165" fontId="0" fillId="0" borderId="6" xfId="1" applyNumberFormat="1" applyFont="1" applyBorder="1" applyAlignment="1">
      <alignment horizontal="right"/>
    </xf>
    <xf numFmtId="0" fontId="0" fillId="0" borderId="6" xfId="0" applyNumberFormat="1" applyBorder="1" applyAlignment="1">
      <alignment horizontal="left"/>
    </xf>
    <xf numFmtId="167" fontId="0" fillId="0" borderId="6" xfId="0" applyNumberFormat="1" applyBorder="1" applyAlignment="1">
      <alignment horizontal="left"/>
    </xf>
    <xf numFmtId="166" fontId="0" fillId="0" borderId="6" xfId="0" applyNumberFormat="1" applyFill="1" applyBorder="1" applyAlignment="1">
      <alignment horizontal="left"/>
    </xf>
    <xf numFmtId="165" fontId="0" fillId="0" borderId="6" xfId="1" applyNumberFormat="1" applyFont="1" applyFill="1" applyBorder="1" applyAlignment="1">
      <alignment horizontal="left"/>
    </xf>
    <xf numFmtId="165" fontId="0" fillId="0" borderId="6" xfId="1" applyNumberFormat="1" applyFont="1" applyFill="1" applyBorder="1"/>
    <xf numFmtId="166" fontId="0" fillId="0" borderId="6" xfId="0" applyNumberFormat="1" applyFill="1" applyBorder="1" applyAlignment="1">
      <alignment horizontal="center"/>
    </xf>
    <xf numFmtId="166" fontId="0" fillId="7" borderId="6" xfId="0" applyNumberFormat="1" applyFill="1" applyBorder="1" applyAlignment="1">
      <alignment horizontal="left"/>
    </xf>
    <xf numFmtId="165" fontId="0" fillId="7" borderId="6" xfId="1" applyNumberFormat="1" applyFont="1" applyFill="1" applyBorder="1" applyAlignment="1">
      <alignment horizontal="left"/>
    </xf>
    <xf numFmtId="165" fontId="0" fillId="7" borderId="6" xfId="1" applyNumberFormat="1" applyFont="1" applyFill="1" applyBorder="1"/>
    <xf numFmtId="166" fontId="0" fillId="7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6" xfId="0" applyNumberFormat="1" applyFill="1" applyBorder="1" applyAlignment="1">
      <alignment horizontal="center"/>
    </xf>
    <xf numFmtId="0" fontId="4" fillId="0" borderId="6" xfId="2" quotePrefix="1" applyNumberFormat="1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6" xfId="1" applyNumberFormat="1" applyFont="1" applyFill="1" applyBorder="1" applyAlignment="1">
      <alignment horizontal="left"/>
    </xf>
    <xf numFmtId="167" fontId="0" fillId="7" borderId="6" xfId="1" applyNumberFormat="1" applyFont="1" applyFill="1" applyBorder="1"/>
    <xf numFmtId="0" fontId="0" fillId="5" borderId="6" xfId="0" applyFill="1" applyBorder="1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167" fontId="2" fillId="7" borderId="0" xfId="0" applyNumberFormat="1" applyFont="1" applyFill="1"/>
  </cellXfs>
  <cellStyles count="3">
    <cellStyle name="Comma" xfId="1" builtinId="3"/>
    <cellStyle name="Normal" xfId="0" builtinId="0"/>
    <cellStyle name="Normal 2" xfId="2"/>
  </cellStyles>
  <dxfs count="8">
    <dxf>
      <font>
        <b/>
        <i/>
        <color rgb="FF66FF33"/>
      </font>
      <fill>
        <patternFill>
          <bgColor rgb="FF0066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66FF33"/>
      </font>
      <fill>
        <patternFill>
          <bgColor rgb="FF0066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66FF33"/>
      </font>
      <fill>
        <patternFill>
          <bgColor rgb="FF0066FF"/>
        </patternFill>
      </fill>
    </dxf>
    <dxf>
      <font>
        <b val="0"/>
        <i/>
        <color rgb="FFC000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d-fs\File_Server_TTD\06_HR_GA\5.%20Personnel_Admin\1.%20GA%20&amp;%20BENEFIT\GA\OFFICE%20OPERATION\01.VEHICLE\STICKER%20FOR%20MINING%20ROAD\ENROLMENT\Mining%20Road%20Sticker\Master%20List%20Enrollment%20Tamba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d-fs\File_Server_TTD\06_HR_GA\5.%20Personnel_Admin\1.%20GA%20&amp;%20BENEFIT\GA\OFFICE%20OPERATION\01.VEHICLE\PM%20STICKER%20TAMBANG\PEMBAYARAN%20STIKER%20&amp;%20KIR%20KENDARAA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List"/>
      <sheetName val="JATUH TEMPO STAMFORD"/>
      <sheetName val="Persentase"/>
      <sheetName val="Sheet1"/>
      <sheetName val="CONTRACT"/>
      <sheetName val="PAYMENT PM STIKER"/>
      <sheetName val="STICTAM NOV 19"/>
    </sheetNames>
    <sheetDataSet>
      <sheetData sheetId="0">
        <row r="2">
          <cell r="C2" t="str">
            <v>PA 1585 MC</v>
          </cell>
          <cell r="D2" t="str">
            <v>01-9270</v>
          </cell>
          <cell r="E2">
            <v>166635</v>
          </cell>
          <cell r="F2">
            <v>43965</v>
          </cell>
          <cell r="H2" t="str">
            <v>PT TRAKINDO UTAMA</v>
          </cell>
          <cell r="I2" t="str">
            <v>TRAKINDO</v>
          </cell>
          <cell r="J2" t="str">
            <v>PETER DUDLEY</v>
          </cell>
          <cell r="K2" t="str">
            <v>LIP - 39 - CDOCK</v>
          </cell>
          <cell r="L2" t="str">
            <v>HOLDER VEHICLE TO SUPPORT OPERATIONAL MACHINE REBUILD</v>
          </cell>
          <cell r="M2" t="str">
            <v>CP28 / CP430 / CDPS / LIP1 / LIP2 / CP34</v>
          </cell>
          <cell r="N2" t="str">
            <v>MON - SUN</v>
          </cell>
          <cell r="O2" t="str">
            <v>INCE M JABBAR</v>
          </cell>
          <cell r="P2">
            <v>883337</v>
          </cell>
          <cell r="Q2" t="str">
            <v>TP02097 - 049</v>
          </cell>
          <cell r="R2">
            <v>44196</v>
          </cell>
          <cell r="S2" t="str">
            <v>MNBLS4D107W204071</v>
          </cell>
          <cell r="T2" t="str">
            <v>YOS PARINGAN / 878594</v>
          </cell>
          <cell r="U2" t="str">
            <v>tparinga@fmi.com</v>
          </cell>
          <cell r="V2">
            <v>5461827</v>
          </cell>
          <cell r="W2">
            <v>44021</v>
          </cell>
          <cell r="X2">
            <v>41</v>
          </cell>
          <cell r="Z2" t="str">
            <v/>
          </cell>
        </row>
        <row r="3">
          <cell r="C3" t="str">
            <v>PA 1529 MC</v>
          </cell>
          <cell r="D3" t="str">
            <v>01-9271</v>
          </cell>
          <cell r="E3">
            <v>148086</v>
          </cell>
          <cell r="F3">
            <v>43965</v>
          </cell>
          <cell r="H3" t="str">
            <v>PT TRAKINDO UTAMA</v>
          </cell>
          <cell r="I3" t="str">
            <v>TRAKINDO</v>
          </cell>
          <cell r="J3" t="str">
            <v>PETER DUDLEY</v>
          </cell>
          <cell r="K3" t="str">
            <v>LIP - 39 - CDOCK</v>
          </cell>
          <cell r="L3" t="str">
            <v>HOLDER VEHICLE TO SUPPORT OPERATIONAL MACHINE REBUILD</v>
          </cell>
          <cell r="M3" t="str">
            <v>CP28 / CP430 / CDPS / LIP1 / LIP2 / CP34</v>
          </cell>
          <cell r="N3" t="str">
            <v>MON - SUN</v>
          </cell>
          <cell r="O3" t="str">
            <v>I NENGAH SUMANTRA</v>
          </cell>
          <cell r="P3">
            <v>816760</v>
          </cell>
          <cell r="Q3" t="str">
            <v>TP02097 - 049</v>
          </cell>
          <cell r="R3">
            <v>44196</v>
          </cell>
          <cell r="S3" t="str">
            <v>MNBLS4D107W202453</v>
          </cell>
          <cell r="T3" t="str">
            <v>YOS PARINGAN / 878594</v>
          </cell>
          <cell r="U3" t="str">
            <v>tparinga@fmi.com</v>
          </cell>
          <cell r="V3">
            <v>5461827</v>
          </cell>
          <cell r="W3">
            <v>44021</v>
          </cell>
          <cell r="X3">
            <v>41</v>
          </cell>
          <cell r="Z3" t="str">
            <v/>
          </cell>
        </row>
        <row r="4">
          <cell r="C4" t="str">
            <v>PA 1584 MC</v>
          </cell>
          <cell r="D4" t="str">
            <v>01-9272</v>
          </cell>
          <cell r="E4">
            <v>144307</v>
          </cell>
          <cell r="F4">
            <v>43569</v>
          </cell>
          <cell r="H4" t="str">
            <v>PT TRAKINDO UTAMA</v>
          </cell>
          <cell r="I4" t="str">
            <v>TRAKINDO</v>
          </cell>
          <cell r="J4" t="str">
            <v>PETER DUDLEY</v>
          </cell>
          <cell r="K4" t="str">
            <v>LIP - 39 - CDOCK</v>
          </cell>
          <cell r="L4" t="str">
            <v>POOL VEHICLE TO SUPPORT SERVICE OPERATIONAL LOWLAND</v>
          </cell>
          <cell r="M4" t="str">
            <v>CP28 / CP430 / CDPS / LIP1 / LIP2 / CP34</v>
          </cell>
          <cell r="N4" t="str">
            <v>MON - SUN</v>
          </cell>
          <cell r="O4" t="str">
            <v>ALBERT SONY S MOMOT</v>
          </cell>
          <cell r="P4">
            <v>877099</v>
          </cell>
          <cell r="Q4" t="str">
            <v>TP02097 - 000</v>
          </cell>
          <cell r="R4">
            <v>44196</v>
          </cell>
          <cell r="S4" t="str">
            <v>MNBLS4D107W204100</v>
          </cell>
          <cell r="T4" t="str">
            <v>LUKMAN BUDI PRASETYA / 881233</v>
          </cell>
          <cell r="U4" t="str">
            <v>lprasety@fmi.com</v>
          </cell>
          <cell r="V4">
            <v>5462758</v>
          </cell>
          <cell r="W4">
            <v>43565</v>
          </cell>
          <cell r="X4">
            <v>-415</v>
          </cell>
          <cell r="Y4" t="str">
            <v>RUSAK</v>
          </cell>
          <cell r="Z4" t="str">
            <v>SCRAP</v>
          </cell>
        </row>
        <row r="5">
          <cell r="C5" t="str">
            <v>PA 1615 MC</v>
          </cell>
          <cell r="D5" t="str">
            <v>01-9278</v>
          </cell>
          <cell r="E5">
            <v>162395</v>
          </cell>
          <cell r="F5">
            <v>43781</v>
          </cell>
          <cell r="H5" t="str">
            <v>PT TRAKINDO UTAMA</v>
          </cell>
          <cell r="I5" t="str">
            <v>TRAKINDO</v>
          </cell>
          <cell r="J5" t="str">
            <v>PETER DUDLEY</v>
          </cell>
          <cell r="K5" t="str">
            <v>LIP - 39 - CDOCK</v>
          </cell>
          <cell r="L5" t="str">
            <v>POOL VEHICLE TO SUPPORT SERVICE OPERATIONAL LOWLAND</v>
          </cell>
          <cell r="M5" t="str">
            <v>CP28 / CP430 / CDPS / LIP1 / LIP2 / CP34</v>
          </cell>
          <cell r="N5" t="str">
            <v>MON - SUN</v>
          </cell>
          <cell r="O5" t="str">
            <v>FRANSISKUS PONDAYAR</v>
          </cell>
          <cell r="P5">
            <v>876983</v>
          </cell>
          <cell r="Q5" t="str">
            <v>TP02097 - 000</v>
          </cell>
          <cell r="R5">
            <v>44196</v>
          </cell>
          <cell r="S5" t="str">
            <v>MNBLSAD107W204089</v>
          </cell>
          <cell r="T5" t="str">
            <v>LUKMAN BUDI PRASETYA / 881233</v>
          </cell>
          <cell r="U5" t="str">
            <v>lprasety@fmi.com</v>
          </cell>
          <cell r="V5">
            <v>5462758</v>
          </cell>
          <cell r="W5">
            <v>43781</v>
          </cell>
          <cell r="X5">
            <v>-199</v>
          </cell>
          <cell r="Y5" t="str">
            <v>RUSAK</v>
          </cell>
          <cell r="Z5" t="str">
            <v>SCRAP</v>
          </cell>
        </row>
        <row r="6">
          <cell r="C6" t="str">
            <v>PA 1758 MC</v>
          </cell>
          <cell r="D6" t="str">
            <v>01-9353</v>
          </cell>
          <cell r="E6">
            <v>150901</v>
          </cell>
          <cell r="F6">
            <v>43964</v>
          </cell>
          <cell r="H6" t="str">
            <v>PT TRAKINDO UTAMA</v>
          </cell>
          <cell r="I6" t="str">
            <v>TRAKINDO</v>
          </cell>
          <cell r="J6" t="str">
            <v>PETER DUDLEY</v>
          </cell>
          <cell r="K6" t="str">
            <v>LIP - 39 - CDOCK</v>
          </cell>
          <cell r="L6" t="str">
            <v>HOLDER VEHICLE TO SUPPORT OPERATIONAL WAREHOUSE LOWLAND</v>
          </cell>
          <cell r="M6" t="str">
            <v>CP28 / CP430 / CDPS / LIP1 / LIP2 / CP34</v>
          </cell>
          <cell r="N6" t="str">
            <v>MON - SUN</v>
          </cell>
          <cell r="O6" t="str">
            <v>ANTON SUGIYARTO</v>
          </cell>
          <cell r="P6">
            <v>877432</v>
          </cell>
          <cell r="Q6" t="str">
            <v>TP02097 - 049</v>
          </cell>
          <cell r="R6">
            <v>44196</v>
          </cell>
          <cell r="S6" t="str">
            <v>MNBLS4D108W210715</v>
          </cell>
          <cell r="T6" t="str">
            <v>YOS PARINGAN / 878594</v>
          </cell>
          <cell r="U6" t="str">
            <v>tparinga@fmi.com</v>
          </cell>
          <cell r="V6">
            <v>5461827</v>
          </cell>
          <cell r="W6">
            <v>44020</v>
          </cell>
          <cell r="X6">
            <v>40</v>
          </cell>
          <cell r="Y6" t="str">
            <v xml:space="preserve"> </v>
          </cell>
          <cell r="Z6" t="str">
            <v/>
          </cell>
        </row>
        <row r="7">
          <cell r="C7" t="str">
            <v>PA 8103 MB</v>
          </cell>
          <cell r="D7" t="str">
            <v>01-9268</v>
          </cell>
          <cell r="E7">
            <v>260695</v>
          </cell>
          <cell r="F7">
            <v>43962</v>
          </cell>
          <cell r="G7">
            <v>43845</v>
          </cell>
          <cell r="H7" t="str">
            <v>PT TRAKINDO UTAMA</v>
          </cell>
          <cell r="I7" t="str">
            <v>TRAKINDO</v>
          </cell>
          <cell r="J7" t="str">
            <v>PETER DUDLEY</v>
          </cell>
          <cell r="K7" t="str">
            <v>LIP - 39 - CDOCK - LEEVEE</v>
          </cell>
          <cell r="L7" t="str">
            <v>VEHICLE TO SUPPORT CUSTOMER FOR CTS &amp; GET</v>
          </cell>
          <cell r="M7" t="str">
            <v>CP28 / CP430 / CDPS / LIP1 / LIP2 / CP34</v>
          </cell>
          <cell r="N7" t="str">
            <v>MON - SUN</v>
          </cell>
          <cell r="O7" t="str">
            <v>WILHELMUS FONATABA</v>
          </cell>
          <cell r="P7">
            <v>876131</v>
          </cell>
          <cell r="Q7" t="str">
            <v>TP02097 - 000</v>
          </cell>
          <cell r="R7">
            <v>44196</v>
          </cell>
          <cell r="S7" t="str">
            <v>MNBUSFE907W681099</v>
          </cell>
          <cell r="T7" t="str">
            <v>LUKMAN BUDI PRASETYA / 881233</v>
          </cell>
          <cell r="U7" t="str">
            <v>lprasety@fmi.com</v>
          </cell>
          <cell r="V7">
            <v>5462758</v>
          </cell>
          <cell r="W7">
            <v>44018</v>
          </cell>
          <cell r="X7">
            <v>38</v>
          </cell>
          <cell r="Z7" t="str">
            <v/>
          </cell>
        </row>
        <row r="8">
          <cell r="C8" t="str">
            <v>PA 8235 MB</v>
          </cell>
          <cell r="D8" t="str">
            <v>01-9352</v>
          </cell>
          <cell r="E8">
            <v>231240</v>
          </cell>
          <cell r="F8">
            <v>43970</v>
          </cell>
          <cell r="H8" t="str">
            <v>PT TRAKINDO UTAMA</v>
          </cell>
          <cell r="I8" t="str">
            <v>TRAKINDO</v>
          </cell>
          <cell r="J8" t="str">
            <v>PETER DUDLEY</v>
          </cell>
          <cell r="K8" t="str">
            <v>LIP - 39</v>
          </cell>
          <cell r="L8" t="str">
            <v>USE FOR SUPPORT MACHINE REBUILD TESTING</v>
          </cell>
          <cell r="M8" t="str">
            <v>CP28 / CP430 / CDPS / LIP1 / LIP2 / GCR / CP34</v>
          </cell>
          <cell r="N8" t="str">
            <v>MON - SUN</v>
          </cell>
          <cell r="O8" t="str">
            <v>INCE M JABBAR</v>
          </cell>
          <cell r="P8">
            <v>883337</v>
          </cell>
          <cell r="Q8" t="str">
            <v>TP02097 - 049</v>
          </cell>
          <cell r="R8">
            <v>44196</v>
          </cell>
          <cell r="S8" t="str">
            <v>MNBUSFE908W741013</v>
          </cell>
          <cell r="T8" t="str">
            <v>YOS PARINGAN / 878594</v>
          </cell>
          <cell r="U8" t="str">
            <v>tparinga@fmi.com</v>
          </cell>
          <cell r="V8">
            <v>5461827</v>
          </cell>
          <cell r="W8">
            <v>44026</v>
          </cell>
          <cell r="X8">
            <v>46</v>
          </cell>
          <cell r="Z8" t="str">
            <v/>
          </cell>
        </row>
        <row r="9">
          <cell r="C9" t="str">
            <v>PA 8163 MC</v>
          </cell>
          <cell r="D9" t="str">
            <v>01-9432</v>
          </cell>
          <cell r="E9">
            <v>165000</v>
          </cell>
          <cell r="F9">
            <v>43785</v>
          </cell>
          <cell r="H9" t="str">
            <v>PT TRAKINDO UTAMA</v>
          </cell>
          <cell r="I9" t="str">
            <v>TRAKINDO</v>
          </cell>
          <cell r="J9" t="str">
            <v>PETER DUDLEY</v>
          </cell>
          <cell r="K9" t="str">
            <v>LIP - 39 - CDOCK</v>
          </cell>
          <cell r="L9" t="str">
            <v>VEHICLE TO SUPPORT MAINTENANCE EQUIPMENT CATERPILLAR FOR 38 SHOP</v>
          </cell>
          <cell r="M9" t="str">
            <v>CP28 / CP430 / CDPS / LIP1 / LIP2 / CGR / CP34</v>
          </cell>
          <cell r="N9" t="str">
            <v>MON - SUN</v>
          </cell>
          <cell r="O9" t="str">
            <v>AWALUDDIN IDRIS</v>
          </cell>
          <cell r="P9">
            <v>259039</v>
          </cell>
          <cell r="Q9" t="str">
            <v>TP02097 - 061</v>
          </cell>
          <cell r="R9">
            <v>44196</v>
          </cell>
          <cell r="S9" t="str">
            <v>MNBUSFE90BW957077</v>
          </cell>
          <cell r="T9" t="str">
            <v>UCOK SIMANUNGKALIT / 850506</v>
          </cell>
          <cell r="U9" t="str">
            <v>usimanun@fmi.com</v>
          </cell>
          <cell r="V9">
            <v>5464477</v>
          </cell>
          <cell r="W9">
            <v>43878</v>
          </cell>
          <cell r="X9">
            <v>-102</v>
          </cell>
          <cell r="Y9" t="str">
            <v>Your request number is OHS04061061</v>
          </cell>
          <cell r="Z9" t="str">
            <v>PERPANJANG</v>
          </cell>
        </row>
        <row r="10">
          <cell r="C10" t="str">
            <v>PA 8452 MC</v>
          </cell>
          <cell r="D10" t="str">
            <v>01-9450</v>
          </cell>
          <cell r="E10">
            <v>125251</v>
          </cell>
          <cell r="F10">
            <v>43818</v>
          </cell>
          <cell r="G10">
            <v>43845</v>
          </cell>
          <cell r="H10" t="str">
            <v>PT TRAKINDO UTAMA</v>
          </cell>
          <cell r="I10" t="str">
            <v>TRAKINDO</v>
          </cell>
          <cell r="J10" t="str">
            <v>PETER DUDLEY</v>
          </cell>
          <cell r="K10" t="str">
            <v>LIP - 39 - CDOCK</v>
          </cell>
          <cell r="L10" t="str">
            <v>VEHICLE TO SUPPORT MAINTENANCE EQUIPMENT CAT FOR MARINE AT PORTSITE</v>
          </cell>
          <cell r="M10" t="str">
            <v>CP28 / CP430 / CDPS / LIP1 / LIP2 / CGR / CP34</v>
          </cell>
          <cell r="N10" t="str">
            <v>MON - SUN</v>
          </cell>
          <cell r="O10" t="str">
            <v>MARLAND RURA</v>
          </cell>
          <cell r="P10">
            <v>899231</v>
          </cell>
          <cell r="Q10" t="str">
            <v>TP02097 - 084</v>
          </cell>
          <cell r="R10">
            <v>44196</v>
          </cell>
          <cell r="S10" t="str">
            <v>MNBLMFF80CW144009</v>
          </cell>
          <cell r="T10" t="str">
            <v>UCOK SIMANUNGKALIT / 850506</v>
          </cell>
          <cell r="U10" t="str">
            <v>usimanun@fmi.com</v>
          </cell>
          <cell r="V10">
            <v>5464477</v>
          </cell>
          <cell r="W10">
            <v>43874</v>
          </cell>
          <cell r="X10">
            <v>-106</v>
          </cell>
          <cell r="Y10" t="str">
            <v>Your request number is OHS04061057</v>
          </cell>
          <cell r="Z10" t="str">
            <v>PERPANJANG</v>
          </cell>
        </row>
        <row r="11">
          <cell r="C11" t="str">
            <v>DS 1736 MD</v>
          </cell>
          <cell r="D11" t="str">
            <v>NA</v>
          </cell>
          <cell r="E11">
            <v>71580</v>
          </cell>
          <cell r="F11">
            <v>43969</v>
          </cell>
          <cell r="H11" t="str">
            <v>PT TRAKINDO UTAMA</v>
          </cell>
          <cell r="I11" t="str">
            <v>TRAKINDO</v>
          </cell>
          <cell r="J11" t="str">
            <v>PETER DUDLEY</v>
          </cell>
          <cell r="K11" t="str">
            <v>LIP - KUALA KENCANA</v>
          </cell>
          <cell r="L11" t="str">
            <v>VEHICLE POOL TO SUPPORT VISITOR MANAGEMENT</v>
          </cell>
          <cell r="M11" t="str">
            <v>CP28 / CP430 / CDPS / LIP1 / LIP2 / GCR / CP34</v>
          </cell>
          <cell r="N11" t="str">
            <v>MON - SUN</v>
          </cell>
          <cell r="O11" t="str">
            <v>NANANG QOSIM</v>
          </cell>
          <cell r="P11">
            <v>880840</v>
          </cell>
          <cell r="Q11" t="str">
            <v>TP02097 - 000</v>
          </cell>
          <cell r="R11">
            <v>44196</v>
          </cell>
          <cell r="S11" t="str">
            <v>MHEZR6964A3017386</v>
          </cell>
          <cell r="T11" t="str">
            <v>LUKMAN BUDI PRASETYA / 881233</v>
          </cell>
          <cell r="U11" t="str">
            <v>lprasety@fmi.com</v>
          </cell>
          <cell r="V11">
            <v>5462758</v>
          </cell>
          <cell r="W11">
            <v>44025</v>
          </cell>
          <cell r="X11">
            <v>45</v>
          </cell>
          <cell r="Z11" t="str">
            <v/>
          </cell>
        </row>
        <row r="12">
          <cell r="C12" t="str">
            <v>DS 1737 MD</v>
          </cell>
          <cell r="D12" t="str">
            <v>NA</v>
          </cell>
          <cell r="E12">
            <v>102959</v>
          </cell>
          <cell r="F12">
            <v>43962</v>
          </cell>
          <cell r="H12" t="str">
            <v>PT TRAKINDO UTAMA</v>
          </cell>
          <cell r="I12" t="str">
            <v>TRAKINDO</v>
          </cell>
          <cell r="J12" t="str">
            <v>PETER DUDLEY</v>
          </cell>
          <cell r="K12" t="str">
            <v>LIP - KUALA KENCANA</v>
          </cell>
          <cell r="L12" t="str">
            <v>VEHICLE POOL TO SUPPORT VISITOR MANAGEMENT</v>
          </cell>
          <cell r="M12" t="str">
            <v>CP28 / CP430 / CDPS / LIP1 / LIP2 / CGR</v>
          </cell>
          <cell r="N12" t="str">
            <v>MON - SUN</v>
          </cell>
          <cell r="O12" t="str">
            <v>NANANG QOSIM</v>
          </cell>
          <cell r="P12">
            <v>880840</v>
          </cell>
          <cell r="Q12" t="str">
            <v>TP02097 - 000</v>
          </cell>
          <cell r="R12">
            <v>44196</v>
          </cell>
          <cell r="S12" t="str">
            <v>MHEZR6964A3019683</v>
          </cell>
          <cell r="T12" t="str">
            <v>LUKMAN BUDI PRASETYA / 881233</v>
          </cell>
          <cell r="U12" t="str">
            <v>lprasety@fmi.com</v>
          </cell>
          <cell r="V12">
            <v>5462758</v>
          </cell>
          <cell r="W12">
            <v>44018</v>
          </cell>
          <cell r="X12">
            <v>38</v>
          </cell>
          <cell r="Z12" t="str">
            <v/>
          </cell>
        </row>
        <row r="13">
          <cell r="C13" t="str">
            <v>PA 1989 MA</v>
          </cell>
          <cell r="D13" t="str">
            <v>NA</v>
          </cell>
          <cell r="E13">
            <v>310355</v>
          </cell>
          <cell r="F13">
            <v>43796</v>
          </cell>
          <cell r="H13" t="str">
            <v>PT TRAKINDO UTAMA</v>
          </cell>
          <cell r="I13" t="str">
            <v>TRAKINDO</v>
          </cell>
          <cell r="J13" t="str">
            <v>PETER DUDLEY</v>
          </cell>
          <cell r="K13" t="str">
            <v>LIP - KUALA KENCANA</v>
          </cell>
          <cell r="L13" t="str">
            <v>POOL VEHICLE TO SUPPORT SERVICE OPERATIONAL LOWLAND</v>
          </cell>
          <cell r="M13" t="str">
            <v>CP28 / CP430 / LIP1 / LIP2</v>
          </cell>
          <cell r="N13" t="str">
            <v>MON - SUN</v>
          </cell>
          <cell r="O13" t="str">
            <v>JONI ARINGRISA</v>
          </cell>
          <cell r="P13">
            <v>848633</v>
          </cell>
          <cell r="Q13" t="str">
            <v>TP02097 - 000</v>
          </cell>
          <cell r="R13">
            <v>44196</v>
          </cell>
          <cell r="S13" t="str">
            <v>MHF11LF82-30051287</v>
          </cell>
          <cell r="T13" t="str">
            <v>LUKMAN BUDI PRASETYA / 881233</v>
          </cell>
          <cell r="U13" t="str">
            <v>lprasety@fmi.com</v>
          </cell>
          <cell r="V13">
            <v>5462758</v>
          </cell>
          <cell r="W13">
            <v>43852</v>
          </cell>
          <cell r="X13">
            <v>-128</v>
          </cell>
          <cell r="Z13" t="str">
            <v>SCRAP</v>
          </cell>
        </row>
        <row r="14">
          <cell r="C14" t="str">
            <v>PA 8115 MC</v>
          </cell>
          <cell r="D14" t="str">
            <v>NA</v>
          </cell>
          <cell r="E14">
            <v>75148</v>
          </cell>
          <cell r="F14">
            <v>43965</v>
          </cell>
          <cell r="G14">
            <v>43775</v>
          </cell>
          <cell r="H14" t="str">
            <v>PT TRAKINDO UTAMA</v>
          </cell>
          <cell r="I14" t="str">
            <v>TRAKINDO</v>
          </cell>
          <cell r="J14" t="str">
            <v>PETER DUDLEY</v>
          </cell>
          <cell r="K14" t="str">
            <v>LIP - 39 - CDOCK</v>
          </cell>
          <cell r="L14" t="str">
            <v>VEHICLE TO SUPPORT OPERATIONAL PARTS SUPPLY KKCRC</v>
          </cell>
          <cell r="M14" t="str">
            <v>CP28 / CP430 / CDPS / LIP1 / LIP2 / CP34</v>
          </cell>
          <cell r="N14" t="str">
            <v>MON - SUN</v>
          </cell>
          <cell r="O14" t="str">
            <v>HERBIN BENYAMIN HUTAPEA</v>
          </cell>
          <cell r="P14">
            <v>885909</v>
          </cell>
          <cell r="Q14" t="str">
            <v>TP02097 - 049</v>
          </cell>
          <cell r="R14">
            <v>44196</v>
          </cell>
          <cell r="S14" t="str">
            <v>MNBUSFE908W740989</v>
          </cell>
          <cell r="T14" t="str">
            <v>YOS PARINGAN / 878594</v>
          </cell>
          <cell r="U14" t="str">
            <v>tparinga@fmi.com</v>
          </cell>
          <cell r="V14">
            <v>5461827</v>
          </cell>
          <cell r="W14">
            <v>44021</v>
          </cell>
          <cell r="X14">
            <v>41</v>
          </cell>
          <cell r="Z14" t="str">
            <v/>
          </cell>
        </row>
        <row r="15">
          <cell r="C15" t="str">
            <v>PA 1849 MD</v>
          </cell>
          <cell r="D15" t="str">
            <v>NA</v>
          </cell>
          <cell r="E15">
            <v>134451</v>
          </cell>
          <cell r="F15">
            <v>43970</v>
          </cell>
          <cell r="H15" t="str">
            <v>PT TRAKINDO UTAMA</v>
          </cell>
          <cell r="I15" t="str">
            <v>TRAKINDO</v>
          </cell>
          <cell r="J15" t="str">
            <v>PETER DUDLEY</v>
          </cell>
          <cell r="K15" t="str">
            <v>LIP - KK - CDOCK</v>
          </cell>
          <cell r="L15" t="str">
            <v>VEHICLE TO SUPPORT FINANCE OEPRATIONAL</v>
          </cell>
          <cell r="M15" t="str">
            <v xml:space="preserve">CP28 / CP430 / CDPS / LIP1 / LIP2 / </v>
          </cell>
          <cell r="N15" t="str">
            <v>MON - SUN</v>
          </cell>
          <cell r="O15" t="str">
            <v>FARLY AGUSTINUS PALANDI</v>
          </cell>
          <cell r="P15">
            <v>889347</v>
          </cell>
          <cell r="Q15" t="str">
            <v>TP02097 - 000</v>
          </cell>
          <cell r="R15">
            <v>44196</v>
          </cell>
          <cell r="S15" t="str">
            <v>MHCTBR54FBK310642</v>
          </cell>
          <cell r="T15" t="str">
            <v>LUKMAN BUDI PRASETYA / 881233</v>
          </cell>
          <cell r="U15" t="str">
            <v>lprasety@fmi.com</v>
          </cell>
          <cell r="V15">
            <v>5462758</v>
          </cell>
          <cell r="W15">
            <v>44026</v>
          </cell>
          <cell r="X15">
            <v>46</v>
          </cell>
          <cell r="Z15" t="str">
            <v/>
          </cell>
        </row>
        <row r="16">
          <cell r="C16" t="str">
            <v>PA 1850 MD</v>
          </cell>
          <cell r="D16" t="str">
            <v>NA</v>
          </cell>
          <cell r="E16">
            <v>123521</v>
          </cell>
          <cell r="F16">
            <v>43971</v>
          </cell>
          <cell r="H16" t="str">
            <v>PT TRAKINDO UTAMA</v>
          </cell>
          <cell r="I16" t="str">
            <v>TRAKINDO</v>
          </cell>
          <cell r="J16" t="str">
            <v>PETER DUDLEY</v>
          </cell>
          <cell r="K16" t="str">
            <v>LIP - KUALA KENCANA</v>
          </cell>
          <cell r="L16" t="str">
            <v>VEHICLE TO SUPPORT OPERATIONAL WAREHOUSE INVENTORY TEMBAGAPURA</v>
          </cell>
          <cell r="M16" t="str">
            <v xml:space="preserve">CP28 / CP430 / CDPS / LIP1 / LIP2 / </v>
          </cell>
          <cell r="N16" t="str">
            <v>MON - SUN</v>
          </cell>
          <cell r="O16" t="str">
            <v>FERRY NATANAEL SIHOMBING</v>
          </cell>
          <cell r="P16">
            <v>80018780</v>
          </cell>
          <cell r="Q16" t="str">
            <v>TP02097 - 000</v>
          </cell>
          <cell r="R16">
            <v>44196</v>
          </cell>
          <cell r="S16" t="str">
            <v>MHCTBR54FBK310640</v>
          </cell>
          <cell r="T16" t="str">
            <v>LUKMAN BUDI PRASETYA / 881233</v>
          </cell>
          <cell r="U16" t="str">
            <v>lprasety@fmi.com</v>
          </cell>
          <cell r="V16">
            <v>5462758</v>
          </cell>
          <cell r="W16">
            <v>44027</v>
          </cell>
          <cell r="X16">
            <v>47</v>
          </cell>
          <cell r="Z16" t="str">
            <v/>
          </cell>
        </row>
        <row r="17">
          <cell r="C17" t="str">
            <v>PA 1851 MD</v>
          </cell>
          <cell r="D17" t="str">
            <v>NA</v>
          </cell>
          <cell r="E17">
            <v>149981</v>
          </cell>
          <cell r="F17">
            <v>43969</v>
          </cell>
          <cell r="H17" t="str">
            <v>PT TRAKINDO UTAMA</v>
          </cell>
          <cell r="I17" t="str">
            <v>TRAKINDO</v>
          </cell>
          <cell r="J17" t="str">
            <v>PETER DUDLEY</v>
          </cell>
          <cell r="K17" t="str">
            <v>LIP - KUALA KENCANA</v>
          </cell>
          <cell r="L17" t="str">
            <v>POOL VEHICLE TO SUPPORT SERVICE OPERATIONAL LOWLAND</v>
          </cell>
          <cell r="M17" t="str">
            <v>CP28 / CP430 / CDPS / LIP1 / LIP2</v>
          </cell>
          <cell r="N17" t="str">
            <v>MON - SUN</v>
          </cell>
          <cell r="O17" t="str">
            <v>BIANARDI</v>
          </cell>
          <cell r="P17">
            <v>89198</v>
          </cell>
          <cell r="Q17" t="str">
            <v>TP02097 - 000</v>
          </cell>
          <cell r="R17">
            <v>44196</v>
          </cell>
          <cell r="S17" t="str">
            <v>MHCTBR54FBK310648</v>
          </cell>
          <cell r="T17" t="str">
            <v>LUKMAN BUDI PRASETYA / 881233</v>
          </cell>
          <cell r="U17" t="str">
            <v>lprasety@fmi.com</v>
          </cell>
          <cell r="V17">
            <v>5462758</v>
          </cell>
          <cell r="W17">
            <v>44025</v>
          </cell>
          <cell r="X17">
            <v>45</v>
          </cell>
          <cell r="Z17" t="str">
            <v/>
          </cell>
        </row>
        <row r="18">
          <cell r="C18" t="str">
            <v>PA 1852 MD</v>
          </cell>
          <cell r="D18" t="str">
            <v>NA</v>
          </cell>
          <cell r="E18">
            <v>161232</v>
          </cell>
          <cell r="F18">
            <v>43969</v>
          </cell>
          <cell r="G18">
            <v>43775</v>
          </cell>
          <cell r="H18" t="str">
            <v>PT TRAKINDO UTAMA</v>
          </cell>
          <cell r="I18" t="str">
            <v>TRAKINDO</v>
          </cell>
          <cell r="J18" t="str">
            <v>PETER DUDLEY</v>
          </cell>
          <cell r="K18" t="str">
            <v>LIP - KUALA KENCANA</v>
          </cell>
          <cell r="L18" t="str">
            <v>POOL VEHICLE TO SUPPORT FACILITY TRAKINDO LOWLAND</v>
          </cell>
          <cell r="M18" t="str">
            <v xml:space="preserve">CP28 / CP430 / CDPS / LIP1 / LIP2 / </v>
          </cell>
          <cell r="N18" t="str">
            <v>MON - SUN</v>
          </cell>
          <cell r="O18" t="str">
            <v>RUDI SIREGAR</v>
          </cell>
          <cell r="P18">
            <v>903978</v>
          </cell>
          <cell r="Q18" t="str">
            <v>TP02097 - 000</v>
          </cell>
          <cell r="R18">
            <v>44196</v>
          </cell>
          <cell r="S18" t="str">
            <v>MHCTBR54FBK310398</v>
          </cell>
          <cell r="T18" t="str">
            <v>LUKMAN BUDI PRASETYA / 881233</v>
          </cell>
          <cell r="U18" t="str">
            <v>lprasety@fmi.com</v>
          </cell>
          <cell r="V18">
            <v>5462758</v>
          </cell>
          <cell r="W18">
            <v>44024</v>
          </cell>
          <cell r="X18">
            <v>44</v>
          </cell>
          <cell r="Z18" t="str">
            <v/>
          </cell>
        </row>
        <row r="19">
          <cell r="C19" t="str">
            <v>PA 1710 MC</v>
          </cell>
          <cell r="D19" t="str">
            <v>NA</v>
          </cell>
          <cell r="E19">
            <v>298249</v>
          </cell>
          <cell r="F19">
            <v>43752</v>
          </cell>
          <cell r="H19" t="str">
            <v>PT TRAKINDO UTAMA</v>
          </cell>
          <cell r="I19" t="str">
            <v>TRAKINDO</v>
          </cell>
          <cell r="J19" t="str">
            <v>PETER DUDLEY</v>
          </cell>
          <cell r="K19" t="str">
            <v>LIP - KUALA KENCANA</v>
          </cell>
          <cell r="L19" t="str">
            <v>POOL VEHICLE TO SUPPORT SERVICE OPERATIONAL LOWLAND</v>
          </cell>
          <cell r="M19" t="str">
            <v>CP28 / CP430 / CDPS / LIP1 / LIP2</v>
          </cell>
          <cell r="N19" t="str">
            <v>MON - SUN</v>
          </cell>
          <cell r="O19" t="str">
            <v>PETRUS TIMBANG</v>
          </cell>
          <cell r="P19">
            <v>848653</v>
          </cell>
          <cell r="Q19" t="str">
            <v>TP02097 - 000</v>
          </cell>
          <cell r="R19">
            <v>44196</v>
          </cell>
          <cell r="S19" t="str">
            <v xml:space="preserve">MHCTBR54F8K291586             </v>
          </cell>
          <cell r="T19" t="str">
            <v>LUKMAN BUDI PRASETYA / 881233</v>
          </cell>
          <cell r="U19" t="str">
            <v>lprasety@fmi.com</v>
          </cell>
          <cell r="V19">
            <v>5462758</v>
          </cell>
          <cell r="W19">
            <v>43752</v>
          </cell>
          <cell r="X19">
            <v>-228</v>
          </cell>
          <cell r="Y19" t="str">
            <v>RUSAK</v>
          </cell>
          <cell r="Z19" t="str">
            <v>SCRAP</v>
          </cell>
        </row>
        <row r="20">
          <cell r="C20" t="str">
            <v>IV-001</v>
          </cell>
          <cell r="D20" t="str">
            <v>NA</v>
          </cell>
          <cell r="E20">
            <v>55356</v>
          </cell>
          <cell r="F20">
            <v>43949</v>
          </cell>
          <cell r="H20" t="str">
            <v>PT TRAKINDO UTAMA</v>
          </cell>
          <cell r="I20" t="str">
            <v>TRAKINDO</v>
          </cell>
          <cell r="J20" t="str">
            <v>PETER DUDLEY</v>
          </cell>
          <cell r="K20" t="str">
            <v>LIP - KK - CDOCK</v>
          </cell>
          <cell r="L20" t="str">
            <v>IVECO TRUCK TO SUPPORT SUPPLY COMPONENT FROM KK32 BR TO TRAKINDO SHOP</v>
          </cell>
          <cell r="M20" t="str">
            <v>CDPS / LIP1 / LIP2</v>
          </cell>
          <cell r="N20" t="str">
            <v>MON - SUN</v>
          </cell>
          <cell r="O20" t="str">
            <v>MUSLIMIN</v>
          </cell>
          <cell r="P20">
            <v>878461</v>
          </cell>
          <cell r="Q20" t="str">
            <v>TP02097 - 049</v>
          </cell>
          <cell r="R20">
            <v>44196</v>
          </cell>
          <cell r="S20" t="str">
            <v>WJMF3TRS06C161190</v>
          </cell>
          <cell r="T20" t="str">
            <v>YOS PARINGAN / 878594</v>
          </cell>
          <cell r="U20" t="str">
            <v>tparinga@fmi.com</v>
          </cell>
          <cell r="V20">
            <v>5461827</v>
          </cell>
          <cell r="W20">
            <v>44005</v>
          </cell>
          <cell r="X20">
            <v>25</v>
          </cell>
          <cell r="Z20" t="str">
            <v>PERPANJANG</v>
          </cell>
        </row>
        <row r="21">
          <cell r="C21" t="str">
            <v>DS 8174 MC</v>
          </cell>
          <cell r="D21" t="str">
            <v>01-9542</v>
          </cell>
          <cell r="E21">
            <v>51122</v>
          </cell>
          <cell r="F21">
            <v>43957</v>
          </cell>
          <cell r="H21" t="str">
            <v>PT TRAKINDO UTAMA</v>
          </cell>
          <cell r="I21" t="str">
            <v>TRAKINDO</v>
          </cell>
          <cell r="J21" t="str">
            <v>PETER DUDLEY</v>
          </cell>
          <cell r="K21" t="str">
            <v>LIP - 39 - CDOCK</v>
          </cell>
          <cell r="L21" t="str">
            <v>VEHICLE TO SUPPORT MAINTENANCE EQUIPMENT CATERPILLAR FOR 32 SHOP KPI</v>
          </cell>
          <cell r="M21" t="str">
            <v>CP28 / CP430 / CDPS / LIP1 / LIP2 / CP34</v>
          </cell>
          <cell r="N21" t="str">
            <v>MON - SUN</v>
          </cell>
          <cell r="O21" t="str">
            <v>NOVRY SALIHA</v>
          </cell>
          <cell r="P21">
            <v>904403</v>
          </cell>
          <cell r="Q21" t="str">
            <v>TP02097 - 084</v>
          </cell>
          <cell r="R21">
            <v>44196</v>
          </cell>
          <cell r="S21" t="str">
            <v>MNBLMFF80FW52438</v>
          </cell>
          <cell r="T21" t="str">
            <v>UCOK SIMANUNGKALIT / 850506</v>
          </cell>
          <cell r="U21" t="str">
            <v>usimanun@fmi.com</v>
          </cell>
          <cell r="V21">
            <v>5464477</v>
          </cell>
          <cell r="W21">
            <v>44015</v>
          </cell>
          <cell r="X21">
            <v>35</v>
          </cell>
          <cell r="Y21" t="str">
            <v>Your request number is OHS04061068</v>
          </cell>
          <cell r="Z21" t="str">
            <v/>
          </cell>
        </row>
        <row r="22">
          <cell r="C22" t="str">
            <v>DS 8192 ME</v>
          </cell>
          <cell r="D22" t="str">
            <v>01-9547</v>
          </cell>
          <cell r="E22">
            <v>90483</v>
          </cell>
          <cell r="F22">
            <v>43957</v>
          </cell>
          <cell r="G22">
            <v>43889</v>
          </cell>
          <cell r="H22" t="str">
            <v>PT TRAKINDO UTAMA</v>
          </cell>
          <cell r="I22" t="str">
            <v>TRAKINDO</v>
          </cell>
          <cell r="J22" t="str">
            <v>PETER DUDLEY</v>
          </cell>
          <cell r="K22" t="str">
            <v>LIP - 39 - CDOCK</v>
          </cell>
          <cell r="L22" t="str">
            <v>HOLDER VEHICLE TO SUPPORT FIELD SERVICE AT LOWLAND AREA</v>
          </cell>
          <cell r="M22" t="str">
            <v>CP28 / CP430 / CDPS / LIP1 / LIP2 / CGR / CP34</v>
          </cell>
          <cell r="N22" t="str">
            <v>MON - SUN</v>
          </cell>
          <cell r="O22" t="str">
            <v>BAMBANG RAUBUN</v>
          </cell>
          <cell r="P22">
            <v>846583</v>
          </cell>
          <cell r="Q22" t="str">
            <v>TP02097 - 084</v>
          </cell>
          <cell r="R22">
            <v>44196</v>
          </cell>
          <cell r="S22" t="str">
            <v>MNBLMFF50FW529906</v>
          </cell>
          <cell r="T22" t="str">
            <v>UCOK SIMANUNGKALIT / 850506</v>
          </cell>
          <cell r="U22" t="str">
            <v>usimanun@fmi.com</v>
          </cell>
          <cell r="V22">
            <v>5464477</v>
          </cell>
          <cell r="W22">
            <v>44013</v>
          </cell>
          <cell r="X22">
            <v>33</v>
          </cell>
          <cell r="Y22" t="str">
            <v>Your request number is OHS04061064</v>
          </cell>
          <cell r="Z22" t="str">
            <v/>
          </cell>
        </row>
        <row r="23">
          <cell r="C23" t="str">
            <v>DS 1737 MI</v>
          </cell>
          <cell r="D23" t="str">
            <v>NA</v>
          </cell>
          <cell r="E23">
            <v>35855</v>
          </cell>
          <cell r="F23">
            <v>43969</v>
          </cell>
          <cell r="H23" t="str">
            <v>PT TRAKINDO UTAMA</v>
          </cell>
          <cell r="I23" t="str">
            <v>TRAKINDO</v>
          </cell>
          <cell r="J23" t="str">
            <v>PETER DUDLEY</v>
          </cell>
          <cell r="K23" t="str">
            <v>LIP - 39 - CDOCK</v>
          </cell>
          <cell r="L23" t="str">
            <v>VEHICLE POOL TO SUPPORT VISITOR MANAGEMENT</v>
          </cell>
          <cell r="M23" t="str">
            <v xml:space="preserve">CP28 / CP430 / CDPS / LIP1 / LIP2 / </v>
          </cell>
          <cell r="N23" t="str">
            <v>MON - SUN</v>
          </cell>
          <cell r="O23" t="str">
            <v>ALBERT SONY S MOMOT</v>
          </cell>
          <cell r="P23">
            <v>877099</v>
          </cell>
          <cell r="Q23" t="str">
            <v>TP02097 - 000</v>
          </cell>
          <cell r="R23">
            <v>44196</v>
          </cell>
          <cell r="S23" t="str">
            <v>MHFJB8EM1G1004933</v>
          </cell>
          <cell r="T23" t="str">
            <v>LUKMAN BUDI PRASETYA / 881233</v>
          </cell>
          <cell r="U23" t="str">
            <v>lprasety@fmi.com</v>
          </cell>
          <cell r="V23">
            <v>5462758</v>
          </cell>
          <cell r="W23">
            <v>44025</v>
          </cell>
          <cell r="X23">
            <v>45</v>
          </cell>
          <cell r="Z23" t="str">
            <v/>
          </cell>
        </row>
        <row r="24">
          <cell r="C24" t="str">
            <v>DS 1738 MI</v>
          </cell>
          <cell r="D24" t="str">
            <v>01-9621</v>
          </cell>
          <cell r="E24">
            <v>59070</v>
          </cell>
          <cell r="F24">
            <v>43970</v>
          </cell>
          <cell r="H24" t="str">
            <v>PT TRAKINDO UTAMA</v>
          </cell>
          <cell r="I24" t="str">
            <v>TRAKINDO</v>
          </cell>
          <cell r="J24" t="str">
            <v>PETER DUDLEY</v>
          </cell>
          <cell r="K24" t="str">
            <v>LIP - 39 - CDOCK</v>
          </cell>
          <cell r="L24" t="str">
            <v>HOLDER VEHICLE TO SUPPORT OPERATIONAL MACHINE REBUILD</v>
          </cell>
          <cell r="M24" t="str">
            <v xml:space="preserve">CP28 / CP430 / CDPS / LIP1 / LIP2 / </v>
          </cell>
          <cell r="N24" t="str">
            <v>MON - SUN</v>
          </cell>
          <cell r="O24" t="str">
            <v>I NENGAH SUMANTRA</v>
          </cell>
          <cell r="P24">
            <v>816760</v>
          </cell>
          <cell r="Q24" t="str">
            <v>TP02097 - 049</v>
          </cell>
          <cell r="R24">
            <v>44196</v>
          </cell>
          <cell r="S24" t="str">
            <v>MHFJB8EM2G1005167</v>
          </cell>
          <cell r="T24" t="str">
            <v>YOS PARINGAN / 878594</v>
          </cell>
          <cell r="U24" t="str">
            <v>tparinga@fmi.com</v>
          </cell>
          <cell r="V24">
            <v>5461827</v>
          </cell>
          <cell r="W24">
            <v>44026</v>
          </cell>
          <cell r="X24">
            <v>46</v>
          </cell>
          <cell r="Z24" t="str">
            <v/>
          </cell>
        </row>
        <row r="25">
          <cell r="C25" t="str">
            <v>PA 8215 ME</v>
          </cell>
          <cell r="D25" t="str">
            <v>01-9563</v>
          </cell>
          <cell r="E25">
            <v>67683</v>
          </cell>
          <cell r="F25">
            <v>43966</v>
          </cell>
          <cell r="H25" t="str">
            <v>PT TRAKINDO UTAMA</v>
          </cell>
          <cell r="I25" t="str">
            <v>TRAKINDO</v>
          </cell>
          <cell r="J25" t="str">
            <v>PETER DUDLEY</v>
          </cell>
          <cell r="K25" t="str">
            <v>LIP - 39 - CDOCK</v>
          </cell>
          <cell r="L25" t="str">
            <v>HOLDER VEHICLE TO SUPPORT OPERATIONAL CUSTOMER SERVICE &amp; BUSSINESS DEVELOPMENT</v>
          </cell>
          <cell r="M25" t="str">
            <v>CP28 / CP430 / CDPS / LIP1 / LIP2 / GCR / CP34</v>
          </cell>
          <cell r="N25" t="str">
            <v>MON - SUN</v>
          </cell>
          <cell r="O25" t="str">
            <v>MAXIMUS HARTOYO</v>
          </cell>
          <cell r="P25">
            <v>879503</v>
          </cell>
          <cell r="Q25" t="str">
            <v>TP02097 - 000</v>
          </cell>
          <cell r="R25">
            <v>44196</v>
          </cell>
          <cell r="S25" t="str">
            <v>MROKS8CD6G1103350</v>
          </cell>
          <cell r="T25" t="str">
            <v>LUKMAN BUDI PRASETYA / 881233</v>
          </cell>
          <cell r="U25" t="str">
            <v>lprasety@fmi.com</v>
          </cell>
          <cell r="V25">
            <v>5462758</v>
          </cell>
          <cell r="W25">
            <v>44022</v>
          </cell>
          <cell r="X25">
            <v>42</v>
          </cell>
          <cell r="Z25" t="str">
            <v/>
          </cell>
        </row>
        <row r="26">
          <cell r="C26" t="str">
            <v>PA 8002 MJ</v>
          </cell>
          <cell r="D26" t="str">
            <v>01-9572 </v>
          </cell>
          <cell r="E26">
            <v>25759</v>
          </cell>
          <cell r="F26">
            <v>43966</v>
          </cell>
          <cell r="H26" t="str">
            <v>PT TRAKINDO UTAMA</v>
          </cell>
          <cell r="I26" t="str">
            <v>TRAKINDO</v>
          </cell>
          <cell r="J26" t="str">
            <v>PETER DUDLEY</v>
          </cell>
          <cell r="K26" t="str">
            <v>LIP - 39 - CDOCK</v>
          </cell>
          <cell r="L26" t="str">
            <v>POOL VEHICLE TO SUPPORT WAREHOUSE OPERATIONAL LOWLAND</v>
          </cell>
          <cell r="M26" t="str">
            <v>CP28 / CP430 / CDPS / LIP1 / LIP2 / CP34</v>
          </cell>
          <cell r="N26" t="str">
            <v>MON - SUN</v>
          </cell>
          <cell r="O26" t="str">
            <v>VEKY PALENEWEN</v>
          </cell>
          <cell r="P26">
            <v>833689</v>
          </cell>
          <cell r="Q26" t="str">
            <v>TP02097 - 049</v>
          </cell>
          <cell r="R26">
            <v>44196</v>
          </cell>
          <cell r="S26" t="str">
            <v>MROKS8CD5H1103745</v>
          </cell>
          <cell r="T26" t="str">
            <v>YOS PARINGAN / 878594</v>
          </cell>
          <cell r="U26" t="str">
            <v>tparinga@fmi.com</v>
          </cell>
          <cell r="V26">
            <v>5461827</v>
          </cell>
          <cell r="W26">
            <v>44022</v>
          </cell>
          <cell r="X26">
            <v>42</v>
          </cell>
          <cell r="Z26" t="str">
            <v/>
          </cell>
        </row>
        <row r="27">
          <cell r="C27" t="str">
            <v>PA 8002 MK</v>
          </cell>
          <cell r="D27" t="str">
            <v>01-9570</v>
          </cell>
          <cell r="E27">
            <v>29683</v>
          </cell>
          <cell r="F27">
            <v>43957</v>
          </cell>
          <cell r="H27" t="str">
            <v>PT TRAKINDO UTAMA</v>
          </cell>
          <cell r="I27" t="str">
            <v>TRAKINDO</v>
          </cell>
          <cell r="J27" t="str">
            <v>PETER DUDLEY</v>
          </cell>
          <cell r="K27" t="str">
            <v>LIP - 39 - CDOCK</v>
          </cell>
          <cell r="L27" t="str">
            <v>VEHICLE SUPPORT MAINTENANCE CAT EQUIPMENT FOR MARINE PORTSITE</v>
          </cell>
          <cell r="M27" t="str">
            <v xml:space="preserve">LIP1 / LIP2 / CP34 </v>
          </cell>
          <cell r="N27" t="str">
            <v>MON - SUN</v>
          </cell>
          <cell r="O27" t="str">
            <v>AHMAD TOTONG</v>
          </cell>
          <cell r="P27">
            <v>903883</v>
          </cell>
          <cell r="Q27" t="str">
            <v>TP02097 - 061</v>
          </cell>
          <cell r="R27">
            <v>43951</v>
          </cell>
          <cell r="S27" t="str">
            <v>MROKS8CD7H1103746</v>
          </cell>
          <cell r="T27" t="str">
            <v>UCOK SIMANUNGKALIT / 850506</v>
          </cell>
          <cell r="U27" t="str">
            <v>usimanun@fmi.com</v>
          </cell>
          <cell r="V27">
            <v>5464477</v>
          </cell>
          <cell r="W27">
            <v>44013</v>
          </cell>
          <cell r="X27">
            <v>33</v>
          </cell>
          <cell r="Y27" t="str">
            <v>RUSAK</v>
          </cell>
          <cell r="Z27" t="str">
            <v/>
          </cell>
        </row>
        <row r="28">
          <cell r="C28" t="str">
            <v>PA 8002 MH</v>
          </cell>
          <cell r="D28" t="str">
            <v>01-9569</v>
          </cell>
          <cell r="E28">
            <v>93487</v>
          </cell>
          <cell r="F28">
            <v>43966</v>
          </cell>
          <cell r="H28" t="str">
            <v>PT TRAKINDO UTAMA</v>
          </cell>
          <cell r="I28" t="str">
            <v>TRAKINDO</v>
          </cell>
          <cell r="J28" t="str">
            <v>PETER DUDLEY</v>
          </cell>
          <cell r="K28" t="str">
            <v>LIP - 39 - CDOCK</v>
          </cell>
          <cell r="L28" t="str">
            <v>VEHICLE SUPPORT MAINTENANCE CAT EQUIPMENT FOR MARINE PORTSITE</v>
          </cell>
          <cell r="M28" t="str">
            <v>CP28 / CP430 / CDPS / LIP1 / LIP2 / CP34</v>
          </cell>
          <cell r="N28" t="str">
            <v>MON - SUN</v>
          </cell>
          <cell r="O28" t="str">
            <v>TRI PRASTIWO</v>
          </cell>
          <cell r="P28">
            <v>900153</v>
          </cell>
          <cell r="Q28" t="str">
            <v>TP02097 - 061</v>
          </cell>
          <cell r="R28">
            <v>44196</v>
          </cell>
          <cell r="S28" t="str">
            <v>MROKS8CD0H1103748</v>
          </cell>
          <cell r="T28" t="str">
            <v>UCOK SIMANUNGKALIT / 850506</v>
          </cell>
          <cell r="U28" t="str">
            <v>usimanun@fmi.com</v>
          </cell>
          <cell r="V28">
            <v>5464477</v>
          </cell>
          <cell r="W28">
            <v>44022</v>
          </cell>
          <cell r="X28">
            <v>42</v>
          </cell>
          <cell r="Y28" t="str">
            <v>Your request number is OHS04061051</v>
          </cell>
          <cell r="Z28" t="str">
            <v/>
          </cell>
        </row>
        <row r="29">
          <cell r="C29" t="str">
            <v>PA 8002 MI</v>
          </cell>
          <cell r="D29" t="str">
            <v>01-9571</v>
          </cell>
          <cell r="E29">
            <v>57764</v>
          </cell>
          <cell r="F29">
            <v>43973</v>
          </cell>
          <cell r="G29">
            <v>43882</v>
          </cell>
          <cell r="H29" t="str">
            <v>PT TRAKINDO UTAMA</v>
          </cell>
          <cell r="I29" t="str">
            <v>TRAKINDO</v>
          </cell>
          <cell r="J29" t="str">
            <v>PETER DUDLEY</v>
          </cell>
          <cell r="K29" t="str">
            <v>LIP - 39 - CDOCK</v>
          </cell>
          <cell r="L29" t="str">
            <v>VEHICLE SUPPORT MAINTENANCE CAT EQUIPMENT FOR PIPELINE MP 50 TO PORTSITE</v>
          </cell>
          <cell r="M29" t="str">
            <v>CP28 / CP430 / CDPS / LIP1 / LIP2 / CP34</v>
          </cell>
          <cell r="N29" t="str">
            <v>MON - SUN</v>
          </cell>
          <cell r="O29" t="str">
            <v>TAUFIK HIDAYAT</v>
          </cell>
          <cell r="P29">
            <v>904435</v>
          </cell>
          <cell r="Q29" t="str">
            <v>TP02097 - 031</v>
          </cell>
          <cell r="R29">
            <v>44196</v>
          </cell>
          <cell r="S29" t="str">
            <v>MROKS8CDXH113742</v>
          </cell>
          <cell r="T29" t="str">
            <v>IDA BAGUS ARDANA PUTRA  / 882396</v>
          </cell>
          <cell r="U29" t="str">
            <v>pibardan@fmi.com</v>
          </cell>
          <cell r="V29">
            <v>5469330</v>
          </cell>
          <cell r="W29">
            <v>44029</v>
          </cell>
          <cell r="X29">
            <v>49</v>
          </cell>
          <cell r="Y29" t="str">
            <v>WAITING APPROVAL SAFETY 21 NOV 19</v>
          </cell>
          <cell r="Z29" t="str">
            <v/>
          </cell>
        </row>
        <row r="30">
          <cell r="C30" t="str">
            <v>PA 1510 MQ</v>
          </cell>
          <cell r="D30" t="str">
            <v>01-9573</v>
          </cell>
          <cell r="E30">
            <v>19160</v>
          </cell>
          <cell r="F30">
            <v>43962</v>
          </cell>
          <cell r="H30" t="str">
            <v>PT TRAKINDO UTAMA</v>
          </cell>
          <cell r="I30" t="str">
            <v>TRAKINDO</v>
          </cell>
          <cell r="J30" t="str">
            <v>PETER DUDLEY</v>
          </cell>
          <cell r="K30" t="str">
            <v>LIP - 39 - CDOCK</v>
          </cell>
          <cell r="L30" t="str">
            <v>HOLDER FOR GENERAL MANAGER TEMBAGAPURA</v>
          </cell>
          <cell r="M30" t="str">
            <v>CP28 / CP430 / CDPS / LIP1 / LIP2 / GCR / CP34</v>
          </cell>
          <cell r="N30" t="str">
            <v>MON - SUN</v>
          </cell>
          <cell r="O30" t="str">
            <v>PETER ROY DUDLEY</v>
          </cell>
          <cell r="P30">
            <v>80022585</v>
          </cell>
          <cell r="Q30" t="str">
            <v>TP02097 - 000</v>
          </cell>
          <cell r="R30">
            <v>44196</v>
          </cell>
          <cell r="S30" t="str">
            <v>MHFKB8FS3H0086348</v>
          </cell>
          <cell r="T30" t="str">
            <v>LUKMAN BUDI PRASETYA / 881233</v>
          </cell>
          <cell r="U30" t="str">
            <v>lprasety@fmi.com</v>
          </cell>
          <cell r="V30">
            <v>5462758</v>
          </cell>
          <cell r="W30">
            <v>44018</v>
          </cell>
          <cell r="X30">
            <v>38</v>
          </cell>
          <cell r="Z30" t="str">
            <v/>
          </cell>
        </row>
        <row r="31">
          <cell r="C31" t="str">
            <v>PA 1510 MW</v>
          </cell>
          <cell r="D31" t="str">
            <v>01-9567</v>
          </cell>
          <cell r="E31">
            <v>25981</v>
          </cell>
          <cell r="F31">
            <v>43964</v>
          </cell>
          <cell r="H31" t="str">
            <v>PT TRAKINDO UTAMA</v>
          </cell>
          <cell r="I31" t="str">
            <v>TRAKINDO</v>
          </cell>
          <cell r="J31" t="str">
            <v>PETER DUDLEY</v>
          </cell>
          <cell r="K31" t="str">
            <v>LIP - 39 - CDOCK</v>
          </cell>
          <cell r="L31" t="str">
            <v>HOLDER VEHICLE TO SUPPORT COMPONENT REBUILD LOWLAND</v>
          </cell>
          <cell r="M31" t="str">
            <v>CP28 / CP430 / CDPS / LIP1 / LIP2 / GCR / CP34</v>
          </cell>
          <cell r="N31" t="str">
            <v>MON - SUN</v>
          </cell>
          <cell r="O31" t="str">
            <v>YUNANTO SIGIT NUGROHO</v>
          </cell>
          <cell r="P31">
            <v>877430</v>
          </cell>
          <cell r="Q31" t="str">
            <v>TP02097 - 049</v>
          </cell>
          <cell r="R31">
            <v>44196</v>
          </cell>
          <cell r="S31" t="str">
            <v>MHFJB8EM2H1015215</v>
          </cell>
          <cell r="T31" t="str">
            <v>YOS PARINGAN / 878594</v>
          </cell>
          <cell r="U31" t="str">
            <v>tparinga@fmi.com</v>
          </cell>
          <cell r="V31">
            <v>5461827</v>
          </cell>
          <cell r="W31">
            <v>44020</v>
          </cell>
          <cell r="X31">
            <v>40</v>
          </cell>
          <cell r="Z31" t="str">
            <v/>
          </cell>
        </row>
        <row r="32">
          <cell r="C32" t="str">
            <v>PA 1510 MX</v>
          </cell>
          <cell r="D32" t="str">
            <v>01-9565</v>
          </cell>
          <cell r="E32">
            <v>26385</v>
          </cell>
          <cell r="F32">
            <v>43969</v>
          </cell>
          <cell r="H32" t="str">
            <v>PT TRAKINDO UTAMA</v>
          </cell>
          <cell r="I32" t="str">
            <v>TRAKINDO</v>
          </cell>
          <cell r="J32" t="str">
            <v>PETER DUDLEY</v>
          </cell>
          <cell r="K32" t="str">
            <v>LIP - 39 - CDOCK</v>
          </cell>
          <cell r="L32" t="str">
            <v>HOLDER VEHICLE TO SUPPORT PRODUCT SUPPORT</v>
          </cell>
          <cell r="M32" t="str">
            <v xml:space="preserve">CP28 / CP430 / CDPS / LIP1 / LIP2 / </v>
          </cell>
          <cell r="N32" t="str">
            <v>MON - SUN</v>
          </cell>
          <cell r="O32" t="str">
            <v>NANANG QOSIM</v>
          </cell>
          <cell r="P32">
            <v>880840</v>
          </cell>
          <cell r="Q32" t="str">
            <v>TP02097 - 000</v>
          </cell>
          <cell r="R32">
            <v>44196</v>
          </cell>
          <cell r="S32" t="str">
            <v>MHFJB8EM9H1014661</v>
          </cell>
          <cell r="T32" t="str">
            <v>LUKMAN BUDI PRASETYA / 881233</v>
          </cell>
          <cell r="U32" t="str">
            <v>lprasety@fmi.com</v>
          </cell>
          <cell r="V32">
            <v>5462758</v>
          </cell>
          <cell r="W32">
            <v>44025</v>
          </cell>
          <cell r="X32">
            <v>45</v>
          </cell>
          <cell r="Z32" t="str">
            <v/>
          </cell>
        </row>
        <row r="33">
          <cell r="C33" t="str">
            <v>PA 1510 MU</v>
          </cell>
          <cell r="D33" t="str">
            <v>01-9566</v>
          </cell>
          <cell r="E33">
            <v>44507</v>
          </cell>
          <cell r="F33">
            <v>43969</v>
          </cell>
          <cell r="H33" t="str">
            <v>PT TRAKINDO UTAMA</v>
          </cell>
          <cell r="I33" t="str">
            <v>TRAKINDO</v>
          </cell>
          <cell r="J33" t="str">
            <v>PETER DUDLEY</v>
          </cell>
          <cell r="K33" t="str">
            <v>LIP - 39 - CDOCK</v>
          </cell>
          <cell r="L33" t="str">
            <v>HOLDER VEHICLE TO SUPPORT OPERATIONAL FINANCE</v>
          </cell>
          <cell r="M33" t="str">
            <v xml:space="preserve">CP28 / CP430 / CDPS / LIP1 / LIP2 / </v>
          </cell>
          <cell r="N33" t="str">
            <v>MON - SUN</v>
          </cell>
          <cell r="O33" t="str">
            <v>LINDERD DUDDY YUSUF</v>
          </cell>
          <cell r="P33">
            <v>880574</v>
          </cell>
          <cell r="Q33" t="str">
            <v>TP02097 - 000</v>
          </cell>
          <cell r="R33">
            <v>44196</v>
          </cell>
          <cell r="S33" t="str">
            <v>MHFJB8EM2H1015330</v>
          </cell>
          <cell r="T33" t="str">
            <v>LUKMAN BUDI PRASETYA / 881233</v>
          </cell>
          <cell r="U33" t="str">
            <v>lprasety@fmi.com</v>
          </cell>
          <cell r="V33">
            <v>5462758</v>
          </cell>
          <cell r="W33">
            <v>44025</v>
          </cell>
          <cell r="X33">
            <v>45</v>
          </cell>
          <cell r="Z33" t="str">
            <v/>
          </cell>
        </row>
        <row r="34">
          <cell r="C34" t="str">
            <v>PA 1510 MT</v>
          </cell>
          <cell r="D34" t="str">
            <v>01-9568</v>
          </cell>
          <cell r="E34">
            <v>36102</v>
          </cell>
          <cell r="F34">
            <v>43971</v>
          </cell>
          <cell r="H34" t="str">
            <v>PT TRAKINDO UTAMA</v>
          </cell>
          <cell r="I34" t="str">
            <v>TRAKINDO</v>
          </cell>
          <cell r="J34" t="str">
            <v>PETER DUDLEY</v>
          </cell>
          <cell r="K34" t="str">
            <v>LIP - 39 - CDOCK</v>
          </cell>
          <cell r="L34" t="str">
            <v>HOLDER VEHICLE FOR  MANAGER CUSTUMER SERVICE SUPORT</v>
          </cell>
          <cell r="M34" t="str">
            <v xml:space="preserve">CP28 / CP430 / CDPS / LIP1 / LIP2 / </v>
          </cell>
          <cell r="N34" t="str">
            <v>MON - SUN</v>
          </cell>
          <cell r="O34" t="str">
            <v>ALFONSUS MANANGKOT</v>
          </cell>
          <cell r="P34">
            <v>810865</v>
          </cell>
          <cell r="Q34" t="str">
            <v>TP02097 - 000</v>
          </cell>
          <cell r="R34">
            <v>44196</v>
          </cell>
          <cell r="S34" t="str">
            <v>MHFJB8EM9H1015213</v>
          </cell>
          <cell r="T34" t="str">
            <v>LUKMAN BUDI PRASETYA / 881233</v>
          </cell>
          <cell r="U34" t="str">
            <v>lprasety@fmi.com</v>
          </cell>
          <cell r="V34">
            <v>5462758</v>
          </cell>
          <cell r="W34">
            <v>44027</v>
          </cell>
          <cell r="X34">
            <v>47</v>
          </cell>
          <cell r="Z34" t="str">
            <v/>
          </cell>
        </row>
        <row r="35">
          <cell r="C35" t="str">
            <v>PA 1524 ML</v>
          </cell>
          <cell r="D35" t="str">
            <v>01-9583</v>
          </cell>
          <cell r="E35">
            <v>41276</v>
          </cell>
          <cell r="F35">
            <v>43965</v>
          </cell>
          <cell r="H35" t="str">
            <v>PT TRAKINDO UTAMA</v>
          </cell>
          <cell r="I35" t="str">
            <v>TRAKINDO</v>
          </cell>
          <cell r="J35" t="str">
            <v>PETER DUDLEY</v>
          </cell>
          <cell r="K35" t="str">
            <v>LIP - KUALA KENCANA</v>
          </cell>
          <cell r="L35" t="str">
            <v>VEHICLE TO SUPPORT COMPONENT REBUILD FOR UNDERCARIAGGE</v>
          </cell>
          <cell r="M35" t="str">
            <v>CP430 / LIP1</v>
          </cell>
          <cell r="N35" t="str">
            <v>MON - SUN</v>
          </cell>
          <cell r="O35" t="str">
            <v>FRANS Y TOREY</v>
          </cell>
          <cell r="P35">
            <v>827295</v>
          </cell>
          <cell r="Q35" t="str">
            <v>TP02097 - 049</v>
          </cell>
          <cell r="R35">
            <v>44196</v>
          </cell>
          <cell r="S35" t="str">
            <v>MHKM5FB4JHK014882</v>
          </cell>
          <cell r="T35" t="str">
            <v>YOS PARINGAN / 878594</v>
          </cell>
          <cell r="U35" t="str">
            <v>tparinga@fmi.com</v>
          </cell>
          <cell r="V35">
            <v>5461827</v>
          </cell>
          <cell r="W35">
            <v>44021</v>
          </cell>
          <cell r="X35">
            <v>41</v>
          </cell>
          <cell r="Z35" t="str">
            <v/>
          </cell>
        </row>
        <row r="36">
          <cell r="C36" t="str">
            <v>PA 1523 MR</v>
          </cell>
          <cell r="D36" t="str">
            <v>01-9588</v>
          </cell>
          <cell r="E36">
            <v>51434</v>
          </cell>
          <cell r="F36">
            <v>43970</v>
          </cell>
          <cell r="H36" t="str">
            <v>PT TRAKINDO UTAMA</v>
          </cell>
          <cell r="I36" t="str">
            <v>TRAKINDO</v>
          </cell>
          <cell r="J36" t="str">
            <v>PETER DUDLEY</v>
          </cell>
          <cell r="K36" t="str">
            <v>LIP - KUALA KENCANA</v>
          </cell>
          <cell r="L36" t="str">
            <v>HOLDER VEHICLE TO SUPPORT OPERATIONAL CONTRACT MANAGEMENT</v>
          </cell>
          <cell r="M36" t="str">
            <v>CP430 / LIP1</v>
          </cell>
          <cell r="N36" t="str">
            <v>MON - SUN</v>
          </cell>
          <cell r="O36" t="str">
            <v>MUH SYAFRIL</v>
          </cell>
          <cell r="P36">
            <v>877365</v>
          </cell>
          <cell r="Q36" t="str">
            <v>TP02097 - 000</v>
          </cell>
          <cell r="R36">
            <v>44196</v>
          </cell>
          <cell r="S36" t="str">
            <v>MHKM5FA4JHK032590</v>
          </cell>
          <cell r="T36" t="str">
            <v>LUKMAN BUDI PRASETYA / 881233</v>
          </cell>
          <cell r="U36" t="str">
            <v>lprasety@fmi.com</v>
          </cell>
          <cell r="V36">
            <v>5462758</v>
          </cell>
          <cell r="W36">
            <v>44026</v>
          </cell>
          <cell r="X36">
            <v>46</v>
          </cell>
          <cell r="Z36" t="str">
            <v/>
          </cell>
        </row>
        <row r="37">
          <cell r="C37" t="str">
            <v>PA 1524 MO</v>
          </cell>
          <cell r="D37" t="str">
            <v>01-9585</v>
          </cell>
          <cell r="E37">
            <v>38448</v>
          </cell>
          <cell r="F37">
            <v>43970</v>
          </cell>
          <cell r="H37" t="str">
            <v>PT TRAKINDO UTAMA</v>
          </cell>
          <cell r="I37" t="str">
            <v>TRAKINDO</v>
          </cell>
          <cell r="J37" t="str">
            <v>PETER DUDLEY</v>
          </cell>
          <cell r="K37" t="str">
            <v>LIP - KUALA KENCANA</v>
          </cell>
          <cell r="L37" t="str">
            <v>HOLDER VEHICLE TO SUPPORT OPERATIONAL SAFETY LOWLAND</v>
          </cell>
          <cell r="M37" t="str">
            <v>CP430 / LIP1</v>
          </cell>
          <cell r="N37" t="str">
            <v>MON - SUN</v>
          </cell>
          <cell r="O37" t="str">
            <v>FENNY WULLUR</v>
          </cell>
          <cell r="P37">
            <v>888546</v>
          </cell>
          <cell r="Q37" t="str">
            <v>TP02097 - 000</v>
          </cell>
          <cell r="R37">
            <v>44196</v>
          </cell>
          <cell r="S37" t="str">
            <v>MHKM5FB4JHK015019</v>
          </cell>
          <cell r="T37" t="str">
            <v>LUKMAN BUDI PRASETYA / 881233</v>
          </cell>
          <cell r="U37" t="str">
            <v>lprasety@fmi.com</v>
          </cell>
          <cell r="V37">
            <v>5462758</v>
          </cell>
          <cell r="W37">
            <v>44026</v>
          </cell>
          <cell r="X37">
            <v>46</v>
          </cell>
          <cell r="Z37" t="str">
            <v/>
          </cell>
        </row>
        <row r="38">
          <cell r="C38" t="str">
            <v>PA 1524 MN</v>
          </cell>
          <cell r="D38" t="str">
            <v>01-9586</v>
          </cell>
          <cell r="E38">
            <v>28524</v>
          </cell>
          <cell r="F38">
            <v>43969</v>
          </cell>
          <cell r="H38" t="str">
            <v>PT TRAKINDO UTAMA</v>
          </cell>
          <cell r="I38" t="str">
            <v>TRAKINDO</v>
          </cell>
          <cell r="J38" t="str">
            <v>PETER DUDLEY</v>
          </cell>
          <cell r="K38" t="str">
            <v>LIP - KUALA KENCANA</v>
          </cell>
          <cell r="L38" t="str">
            <v>HOLDER VEHICLE TO SUPPORT OPERATIONAL COMPONENT REBUILD FOR HYDRAULIC</v>
          </cell>
          <cell r="M38" t="str">
            <v>CP430 / LIP1</v>
          </cell>
          <cell r="N38" t="str">
            <v>MON - SUN</v>
          </cell>
          <cell r="O38" t="str">
            <v>FAHMI K YULIANTO</v>
          </cell>
          <cell r="P38">
            <v>880545</v>
          </cell>
          <cell r="Q38" t="str">
            <v>TP02097 - 049</v>
          </cell>
          <cell r="R38">
            <v>44196</v>
          </cell>
          <cell r="S38" t="str">
            <v>MHKM5FB4JHK014947</v>
          </cell>
          <cell r="T38" t="str">
            <v>YOS PARINGAN / 878594</v>
          </cell>
          <cell r="U38" t="str">
            <v>tparinga@fmi.com</v>
          </cell>
          <cell r="V38">
            <v>5461827</v>
          </cell>
          <cell r="W38">
            <v>44025</v>
          </cell>
          <cell r="X38">
            <v>45</v>
          </cell>
          <cell r="Z38" t="str">
            <v/>
          </cell>
        </row>
        <row r="39">
          <cell r="C39" t="str">
            <v>PA 1526 MR</v>
          </cell>
          <cell r="D39" t="str">
            <v>01-9587</v>
          </cell>
          <cell r="E39">
            <v>24831</v>
          </cell>
          <cell r="F39">
            <v>43970</v>
          </cell>
          <cell r="H39" t="str">
            <v>PT TRAKINDO UTAMA</v>
          </cell>
          <cell r="I39" t="str">
            <v>TRAKINDO</v>
          </cell>
          <cell r="J39" t="str">
            <v>PETER DUDLEY</v>
          </cell>
          <cell r="K39" t="str">
            <v>LIP - KUALA KENCANA</v>
          </cell>
          <cell r="L39" t="str">
            <v>HOLDER VEHICLE TO SUPPORT OPERATIONAL COMPONENT REBUILD FOR POWER TRAIN</v>
          </cell>
          <cell r="M39" t="str">
            <v>CP430 / LIP1</v>
          </cell>
          <cell r="N39" t="str">
            <v>MON - SUN</v>
          </cell>
          <cell r="O39" t="str">
            <v>SETIYO PURWANTO</v>
          </cell>
          <cell r="P39">
            <v>818286</v>
          </cell>
          <cell r="Q39" t="str">
            <v>TP02097 - 049</v>
          </cell>
          <cell r="R39">
            <v>44196</v>
          </cell>
          <cell r="S39" t="str">
            <v>MHKM5FB4JHK015711</v>
          </cell>
          <cell r="T39" t="str">
            <v>YOS PARINGAN / 878594</v>
          </cell>
          <cell r="U39" t="str">
            <v>tparinga@fmi.com</v>
          </cell>
          <cell r="V39">
            <v>5461827</v>
          </cell>
          <cell r="W39">
            <v>44026</v>
          </cell>
          <cell r="X39">
            <v>46</v>
          </cell>
          <cell r="Z39" t="str">
            <v/>
          </cell>
        </row>
        <row r="40">
          <cell r="C40" t="str">
            <v>PA 1526 MQ</v>
          </cell>
          <cell r="D40" t="str">
            <v>01-9584</v>
          </cell>
          <cell r="E40">
            <v>32323</v>
          </cell>
          <cell r="F40">
            <v>43970</v>
          </cell>
          <cell r="H40" t="str">
            <v>PT TRAKINDO UTAMA</v>
          </cell>
          <cell r="I40" t="str">
            <v>TRAKINDO</v>
          </cell>
          <cell r="J40" t="str">
            <v>PETER DUDLEY</v>
          </cell>
          <cell r="K40" t="str">
            <v>LIP - KUALA KENCANA</v>
          </cell>
          <cell r="L40" t="str">
            <v>HOLDER VEHICLE TO SUPPORT OPERATIONAL COMPONENT REBUILD FOR ENGINE</v>
          </cell>
          <cell r="M40" t="str">
            <v>CP430 / LIP1</v>
          </cell>
          <cell r="N40" t="str">
            <v>MON - SUN</v>
          </cell>
          <cell r="O40" t="str">
            <v>MULYADI</v>
          </cell>
          <cell r="P40">
            <v>816765</v>
          </cell>
          <cell r="Q40" t="str">
            <v>TP02097 - 049</v>
          </cell>
          <cell r="R40">
            <v>44196</v>
          </cell>
          <cell r="S40" t="str">
            <v>MHKM5FB4JHK015493</v>
          </cell>
          <cell r="T40" t="str">
            <v>YOS PARINGAN / 878594</v>
          </cell>
          <cell r="U40" t="str">
            <v>tparinga@fmi.com</v>
          </cell>
          <cell r="V40">
            <v>5461827</v>
          </cell>
          <cell r="W40">
            <v>44026</v>
          </cell>
          <cell r="X40">
            <v>46</v>
          </cell>
          <cell r="Z40" t="str">
            <v/>
          </cell>
        </row>
        <row r="41">
          <cell r="C41" t="str">
            <v>PA 1526 MV</v>
          </cell>
          <cell r="D41" t="str">
            <v>O1-9589</v>
          </cell>
          <cell r="E41">
            <v>62763</v>
          </cell>
          <cell r="F41">
            <v>43962</v>
          </cell>
          <cell r="H41" t="str">
            <v>PT TRAKINDO UTAMA</v>
          </cell>
          <cell r="I41" t="str">
            <v>TRAKINDO</v>
          </cell>
          <cell r="J41" t="str">
            <v>PETER DUDLEY</v>
          </cell>
          <cell r="K41" t="str">
            <v>LIP - KUALA KENCANA</v>
          </cell>
          <cell r="L41" t="str">
            <v>POOL VEHICLE TO SUPPORT CUSTOMER SERVICE &amp; BUSSINESS DEVELOPMENT</v>
          </cell>
          <cell r="M41" t="str">
            <v>CP430 / LIP1</v>
          </cell>
          <cell r="N41" t="str">
            <v>MON - SUN</v>
          </cell>
          <cell r="O41" t="str">
            <v>GUNTUR ALAM</v>
          </cell>
          <cell r="P41">
            <v>893333</v>
          </cell>
          <cell r="Q41" t="str">
            <v>TP02097 - 000</v>
          </cell>
          <cell r="R41">
            <v>44196</v>
          </cell>
          <cell r="S41" t="str">
            <v>MHKM5FB4JHK015608</v>
          </cell>
          <cell r="T41" t="str">
            <v>LUKMAN BUDI PRASETYA / 881233</v>
          </cell>
          <cell r="U41" t="str">
            <v>lprasety@fmi.com</v>
          </cell>
          <cell r="V41">
            <v>5462758</v>
          </cell>
          <cell r="W41">
            <v>44018</v>
          </cell>
          <cell r="X41">
            <v>38</v>
          </cell>
          <cell r="Z41" t="str">
            <v/>
          </cell>
        </row>
        <row r="42">
          <cell r="C42" t="str">
            <v>PA 1539 MK</v>
          </cell>
          <cell r="D42" t="str">
            <v>01-9623</v>
          </cell>
          <cell r="E42">
            <v>32416</v>
          </cell>
          <cell r="F42">
            <v>43970</v>
          </cell>
          <cell r="H42" t="str">
            <v>PT TRAKINDO UTAMA</v>
          </cell>
          <cell r="I42" t="str">
            <v>TRAKINDO</v>
          </cell>
          <cell r="J42" t="str">
            <v>PETER DUDLEY</v>
          </cell>
          <cell r="K42" t="str">
            <v>LIP - KUALA KENCANA</v>
          </cell>
          <cell r="L42" t="str">
            <v>HOLDER VEHICLE TO SUPPORT OPERATIONAL LEARNING &amp; DEVELOPMENT</v>
          </cell>
          <cell r="M42" t="str">
            <v>CP430 / LIP1</v>
          </cell>
          <cell r="N42" t="str">
            <v>MON - SUN</v>
          </cell>
          <cell r="O42" t="str">
            <v>EVE MEGARANI</v>
          </cell>
          <cell r="P42">
            <v>881090</v>
          </cell>
          <cell r="Q42" t="str">
            <v>TP02097 - 000</v>
          </cell>
          <cell r="R42">
            <v>44196</v>
          </cell>
          <cell r="S42" t="str">
            <v>MHKM5FB4JJK017481</v>
          </cell>
          <cell r="T42" t="str">
            <v>LUKMAN BUDI PRASETYA / 881233</v>
          </cell>
          <cell r="U42" t="str">
            <v>lprasety@fmi.com</v>
          </cell>
          <cell r="V42">
            <v>5462758</v>
          </cell>
          <cell r="W42">
            <v>44026</v>
          </cell>
          <cell r="X42">
            <v>46</v>
          </cell>
          <cell r="Z42" t="str">
            <v/>
          </cell>
        </row>
        <row r="43">
          <cell r="C43" t="str">
            <v>PA 1538 MW</v>
          </cell>
          <cell r="D43" t="str">
            <v>01-9624</v>
          </cell>
          <cell r="E43">
            <v>29860</v>
          </cell>
          <cell r="F43">
            <v>43969</v>
          </cell>
          <cell r="H43" t="str">
            <v>PT TRAKINDO UTAMA</v>
          </cell>
          <cell r="I43" t="str">
            <v>TRAKINDO</v>
          </cell>
          <cell r="J43" t="str">
            <v>PETER DUDLEY</v>
          </cell>
          <cell r="K43" t="str">
            <v>LIP - KUALA KENCANA</v>
          </cell>
          <cell r="L43" t="str">
            <v>POOL VEHICLE TO SUPPORT ORGANIZATION DEVELOPMENT</v>
          </cell>
          <cell r="M43" t="str">
            <v>CP430 / LIP1</v>
          </cell>
          <cell r="N43" t="str">
            <v>MON - SUN</v>
          </cell>
          <cell r="O43" t="str">
            <v>NANANG QOSIM</v>
          </cell>
          <cell r="P43">
            <v>880840</v>
          </cell>
          <cell r="Q43" t="str">
            <v>TP02097 - 000</v>
          </cell>
          <cell r="R43">
            <v>44196</v>
          </cell>
          <cell r="S43" t="str">
            <v>MHKM5FB4JJK017545</v>
          </cell>
          <cell r="T43" t="str">
            <v>LUKMAN BUDI PRASETYA / 881233</v>
          </cell>
          <cell r="U43" t="str">
            <v>lprasety@fmi.com</v>
          </cell>
          <cell r="V43">
            <v>5462758</v>
          </cell>
          <cell r="W43">
            <v>44025</v>
          </cell>
          <cell r="X43">
            <v>45</v>
          </cell>
          <cell r="Z43" t="str">
            <v/>
          </cell>
        </row>
        <row r="44">
          <cell r="C44" t="str">
            <v>PA 8007 ML</v>
          </cell>
          <cell r="D44" t="str">
            <v>01-9617</v>
          </cell>
          <cell r="E44">
            <v>31886</v>
          </cell>
          <cell r="F44">
            <v>43969</v>
          </cell>
          <cell r="H44" t="str">
            <v>PT TRAKINDO UTAMA</v>
          </cell>
          <cell r="I44" t="str">
            <v>TRAKINDO</v>
          </cell>
          <cell r="J44" t="str">
            <v>PETER DUDLEY</v>
          </cell>
          <cell r="K44" t="str">
            <v>LIP - 39 - CDOCK</v>
          </cell>
          <cell r="L44" t="str">
            <v>HOLDER VEHICLE TO SUPPORT OPERATOR TRAINING LOWLAND</v>
          </cell>
          <cell r="M44" t="str">
            <v xml:space="preserve">CP28 / CP430 / CDPS / LIP1 / LIP2 / </v>
          </cell>
          <cell r="N44" t="str">
            <v>MON - SUN</v>
          </cell>
          <cell r="O44" t="str">
            <v>NORRY TANGKILISAN</v>
          </cell>
          <cell r="P44">
            <v>847644</v>
          </cell>
          <cell r="Q44" t="str">
            <v>TP02097 - 000</v>
          </cell>
          <cell r="R44">
            <v>44196</v>
          </cell>
          <cell r="S44" t="str">
            <v>MROKB8CD3J1117441</v>
          </cell>
          <cell r="T44" t="str">
            <v>LUKMAN BUDI PRASETYA / 881233</v>
          </cell>
          <cell r="U44" t="str">
            <v>lprasety@fmi.com</v>
          </cell>
          <cell r="V44">
            <v>5462758</v>
          </cell>
          <cell r="W44">
            <v>44025</v>
          </cell>
          <cell r="X44">
            <v>45</v>
          </cell>
          <cell r="Z44" t="str">
            <v/>
          </cell>
        </row>
        <row r="45">
          <cell r="C45" t="str">
            <v>PA 8007 MK</v>
          </cell>
          <cell r="D45" t="str">
            <v>01-9616</v>
          </cell>
          <cell r="E45">
            <v>38734</v>
          </cell>
          <cell r="F45">
            <v>43966</v>
          </cell>
          <cell r="H45" t="str">
            <v>PT TRAKINDO UTAMA</v>
          </cell>
          <cell r="I45" t="str">
            <v>TRAKINDO</v>
          </cell>
          <cell r="J45" t="str">
            <v>PETER DUDLEY</v>
          </cell>
          <cell r="K45" t="str">
            <v>LIP - 39 - CDOCK</v>
          </cell>
          <cell r="L45" t="str">
            <v>VEHICLE TO SUPPORT MAINTENANCE EQUIPMENT CATERPILLAR FOR AD-HOC</v>
          </cell>
          <cell r="M45" t="str">
            <v>CDPS / LIP1 / LIP2</v>
          </cell>
          <cell r="N45" t="str">
            <v>MON - SUN</v>
          </cell>
          <cell r="O45" t="str">
            <v>SUDRADJAT</v>
          </cell>
          <cell r="P45">
            <v>815241</v>
          </cell>
          <cell r="Q45" t="str">
            <v>TP02097 - 051</v>
          </cell>
          <cell r="R45">
            <v>44196</v>
          </cell>
          <cell r="S45" t="str">
            <v>MROKB8CD3JJ117472</v>
          </cell>
          <cell r="T45" t="str">
            <v>UCOK SIMANUNGKALIT / 850506</v>
          </cell>
          <cell r="U45" t="str">
            <v>usimanun@fmi.com</v>
          </cell>
          <cell r="V45">
            <v>5464477</v>
          </cell>
          <cell r="W45">
            <v>44022</v>
          </cell>
          <cell r="X45">
            <v>42</v>
          </cell>
          <cell r="Y45" t="str">
            <v>Your request number is OHS04061046</v>
          </cell>
          <cell r="Z45" t="str">
            <v/>
          </cell>
        </row>
        <row r="46">
          <cell r="C46" t="str">
            <v>PA 7223 MB</v>
          </cell>
          <cell r="D46" t="str">
            <v>01-9625</v>
          </cell>
          <cell r="E46">
            <v>61987</v>
          </cell>
          <cell r="F46">
            <v>43969</v>
          </cell>
          <cell r="H46" t="str">
            <v>PT TRAKINDO UTAMA</v>
          </cell>
          <cell r="I46" t="str">
            <v>TRAKINDO</v>
          </cell>
          <cell r="J46" t="str">
            <v>PETER DUDLEY</v>
          </cell>
          <cell r="K46" t="str">
            <v>LIP - CDOCK</v>
          </cell>
          <cell r="L46" t="str">
            <v>POOL VEHICLE TO SUPPORT OPERATIONAL LOWLAND</v>
          </cell>
          <cell r="M46" t="str">
            <v>CP28 / CP430 / CDPS / LIP1 / LIP2 / 34</v>
          </cell>
          <cell r="N46" t="str">
            <v>MON - SUN</v>
          </cell>
          <cell r="O46" t="str">
            <v>NANANG QOSIM</v>
          </cell>
          <cell r="P46">
            <v>880840</v>
          </cell>
          <cell r="Q46" t="str">
            <v>TP02097 - 000</v>
          </cell>
          <cell r="R46">
            <v>44196</v>
          </cell>
          <cell r="S46" t="str">
            <v>JTFSS22P8J0179812</v>
          </cell>
          <cell r="T46" t="str">
            <v>LUKMAN BUDI PRASETYA / 881233</v>
          </cell>
          <cell r="U46" t="str">
            <v>lprasety@fmi.com</v>
          </cell>
          <cell r="V46">
            <v>5462758</v>
          </cell>
          <cell r="W46">
            <v>44024</v>
          </cell>
          <cell r="X46">
            <v>44</v>
          </cell>
          <cell r="Z46" t="str">
            <v/>
          </cell>
        </row>
        <row r="47">
          <cell r="C47" t="str">
            <v>PA 1561 MV</v>
          </cell>
          <cell r="D47" t="str">
            <v>01-9622</v>
          </cell>
          <cell r="E47">
            <v>25719</v>
          </cell>
          <cell r="F47">
            <v>43969</v>
          </cell>
          <cell r="H47" t="str">
            <v>PT TRAKINDO UTAMA</v>
          </cell>
          <cell r="I47" t="str">
            <v>TRAKINDO</v>
          </cell>
          <cell r="J47" t="str">
            <v>PETER DUDLEY</v>
          </cell>
          <cell r="K47" t="str">
            <v>LIP - 39 - CDOCK</v>
          </cell>
          <cell r="L47" t="str">
            <v>HOLDER VEHICLE FOR BRANCH MANAGER</v>
          </cell>
          <cell r="M47" t="str">
            <v>CP28 / CP430 / CDPS / LIP1 / LIP2 / GCR / CP34</v>
          </cell>
          <cell r="N47" t="str">
            <v>MON - SUN</v>
          </cell>
          <cell r="O47" t="str">
            <v>IRWAN MARTUANI SIHALOHO</v>
          </cell>
          <cell r="P47">
            <v>874615</v>
          </cell>
          <cell r="Q47" t="str">
            <v>TP02097 - 000</v>
          </cell>
          <cell r="R47">
            <v>44196</v>
          </cell>
          <cell r="S47" t="str">
            <v>MHFKB8FS7J0086875</v>
          </cell>
          <cell r="T47" t="str">
            <v>LUKMAN BUDI PRASETYA / 881233</v>
          </cell>
          <cell r="U47" t="str">
            <v>lprasety@fmi.com</v>
          </cell>
          <cell r="V47">
            <v>5462758</v>
          </cell>
          <cell r="W47">
            <v>44025</v>
          </cell>
          <cell r="X47">
            <v>45</v>
          </cell>
          <cell r="Z47" t="str">
            <v/>
          </cell>
        </row>
        <row r="48">
          <cell r="C48" t="str">
            <v>PA 8024 MZ</v>
          </cell>
          <cell r="D48" t="str">
            <v>NA</v>
          </cell>
          <cell r="E48">
            <v>164520</v>
          </cell>
          <cell r="F48">
            <v>43971</v>
          </cell>
          <cell r="H48" t="str">
            <v>PT TRAKINDO UTAMA</v>
          </cell>
          <cell r="I48" t="str">
            <v>TRAKINDO</v>
          </cell>
          <cell r="J48" t="str">
            <v>PETER DUDLEY</v>
          </cell>
          <cell r="K48" t="str">
            <v>LIP - KK - CDOCK</v>
          </cell>
          <cell r="L48" t="str">
            <v>VEHICLE TO SUPPORT PARTS &amp; COMPONENT WAREHOUSE TRAKINDO LOWLAND</v>
          </cell>
          <cell r="M48" t="str">
            <v>CP28 / CP430 / CDPS / LIP1 / LIP2</v>
          </cell>
          <cell r="N48" t="str">
            <v>MON - SUN</v>
          </cell>
          <cell r="O48" t="str">
            <v>TOMMY TUMENGKOL</v>
          </cell>
          <cell r="P48">
            <v>906323</v>
          </cell>
          <cell r="Q48" t="str">
            <v>TP02097 - 049</v>
          </cell>
          <cell r="R48">
            <v>44196</v>
          </cell>
          <cell r="S48" t="str">
            <v>MMBJNKB40ED035740</v>
          </cell>
          <cell r="T48" t="str">
            <v>YOS PARINGAN / 878594</v>
          </cell>
          <cell r="U48" t="str">
            <v>tparinga@fmi.com</v>
          </cell>
          <cell r="V48">
            <v>5461827</v>
          </cell>
          <cell r="W48">
            <v>44027</v>
          </cell>
          <cell r="X48">
            <v>47</v>
          </cell>
          <cell r="Z48" t="str">
            <v/>
          </cell>
        </row>
        <row r="49">
          <cell r="C49" t="str">
            <v>DS 9157 MC</v>
          </cell>
          <cell r="D49" t="str">
            <v>NA</v>
          </cell>
          <cell r="E49">
            <v>90786</v>
          </cell>
          <cell r="F49">
            <v>43965</v>
          </cell>
          <cell r="G49">
            <v>87784</v>
          </cell>
          <cell r="H49" t="str">
            <v>PT TRAKINDO UTAMA</v>
          </cell>
          <cell r="I49" t="str">
            <v>TRAKINDO</v>
          </cell>
          <cell r="J49" t="str">
            <v>PETER DUDLEY</v>
          </cell>
          <cell r="K49" t="str">
            <v>LIP - KK - CDOCK</v>
          </cell>
          <cell r="L49" t="str">
            <v>VEHICLE TO SUPPORT PARTS &amp; COMPONENT WAREHOUSE TRAKINDO LOWLAND</v>
          </cell>
          <cell r="M49" t="str">
            <v>CP28 / CP430 / CDPS / LIP1 / LIP2</v>
          </cell>
          <cell r="N49" t="str">
            <v>MON - SUN</v>
          </cell>
          <cell r="O49" t="str">
            <v>BOBY ARY RUSTANTO</v>
          </cell>
          <cell r="P49">
            <v>899234</v>
          </cell>
          <cell r="Q49" t="str">
            <v>TP02097 - 049</v>
          </cell>
          <cell r="R49">
            <v>44196</v>
          </cell>
          <cell r="S49" t="str">
            <v>MHMFE84P8DK004543</v>
          </cell>
          <cell r="T49" t="str">
            <v>YOS PARINGAN / 878594</v>
          </cell>
          <cell r="U49" t="str">
            <v>tparinga@fmi.com</v>
          </cell>
          <cell r="V49">
            <v>5461827</v>
          </cell>
          <cell r="W49">
            <v>44021</v>
          </cell>
          <cell r="X49">
            <v>41</v>
          </cell>
          <cell r="Z49" t="str">
            <v/>
          </cell>
        </row>
        <row r="50">
          <cell r="C50" t="str">
            <v>PA 8019 MT</v>
          </cell>
          <cell r="D50" t="str">
            <v>NA</v>
          </cell>
          <cell r="E50">
            <v>20434</v>
          </cell>
          <cell r="F50">
            <v>43965</v>
          </cell>
          <cell r="H50" t="str">
            <v>PT TRAKINDO UTAMA</v>
          </cell>
          <cell r="I50" t="str">
            <v>TRAKINDO</v>
          </cell>
          <cell r="J50" t="str">
            <v>PETER DUDLEY</v>
          </cell>
          <cell r="K50" t="str">
            <v>LIP - KK - CDOCK</v>
          </cell>
          <cell r="L50" t="str">
            <v>VEHICLE TO SUPPORT PARTS &amp; COMPONENT WAREHOUSE TRAKINDO LOWLAND</v>
          </cell>
          <cell r="M50" t="str">
            <v>CP28 / CP430 / CDPS / LIP1 / LIP2</v>
          </cell>
          <cell r="N50" t="str">
            <v>MON - SUN</v>
          </cell>
          <cell r="O50" t="str">
            <v>ARI PRASETYO UTOMO</v>
          </cell>
          <cell r="P50">
            <v>903999</v>
          </cell>
          <cell r="Q50" t="str">
            <v>TP02097 - 049</v>
          </cell>
          <cell r="R50">
            <v>44196</v>
          </cell>
          <cell r="S50" t="str">
            <v>MROES8BB1K0064954</v>
          </cell>
          <cell r="T50" t="str">
            <v>YOS PARINGAN / 878594</v>
          </cell>
          <cell r="U50" t="str">
            <v>tparinga@fmi.com</v>
          </cell>
          <cell r="V50">
            <v>5461827</v>
          </cell>
          <cell r="W50">
            <v>44021</v>
          </cell>
          <cell r="X50">
            <v>41</v>
          </cell>
          <cell r="Z5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19"/>
      <sheetName val="MAR 20"/>
      <sheetName val="MAY 20"/>
      <sheetName val="DETAIL PORTAL"/>
      <sheetName val="PIVOT REPORT"/>
      <sheetName val="Sheet1"/>
      <sheetName val="Sheet2"/>
    </sheetNames>
    <sheetDataSet>
      <sheetData sheetId="0"/>
      <sheetData sheetId="1"/>
      <sheetData sheetId="2">
        <row r="3">
          <cell r="C3" t="str">
            <v>DS 8192 ME</v>
          </cell>
          <cell r="D3">
            <v>43957</v>
          </cell>
          <cell r="E3">
            <v>90483</v>
          </cell>
          <cell r="F3">
            <v>95483</v>
          </cell>
          <cell r="G3">
            <v>44013</v>
          </cell>
          <cell r="H3">
            <v>200000</v>
          </cell>
        </row>
        <row r="4">
          <cell r="C4" t="str">
            <v>DS 1737 MD</v>
          </cell>
          <cell r="D4">
            <v>43962</v>
          </cell>
          <cell r="E4">
            <v>102959</v>
          </cell>
          <cell r="F4">
            <v>107959</v>
          </cell>
          <cell r="G4">
            <v>44018</v>
          </cell>
          <cell r="H4">
            <v>200000</v>
          </cell>
        </row>
        <row r="5">
          <cell r="C5" t="str">
            <v>DS 8174 MC</v>
          </cell>
          <cell r="D5">
            <v>43959</v>
          </cell>
          <cell r="E5">
            <v>47826</v>
          </cell>
          <cell r="F5">
            <v>52826</v>
          </cell>
          <cell r="G5">
            <v>44015</v>
          </cell>
          <cell r="H5">
            <v>200000</v>
          </cell>
        </row>
        <row r="6">
          <cell r="C6" t="str">
            <v>PA 8103 MB</v>
          </cell>
          <cell r="D6">
            <v>43962</v>
          </cell>
          <cell r="E6">
            <v>260695</v>
          </cell>
          <cell r="F6">
            <v>265695</v>
          </cell>
          <cell r="G6">
            <v>44018</v>
          </cell>
          <cell r="H6">
            <v>200000</v>
          </cell>
        </row>
        <row r="7">
          <cell r="C7" t="str">
            <v>PA 1510 MQ</v>
          </cell>
          <cell r="D7">
            <v>43962</v>
          </cell>
          <cell r="E7">
            <v>191160</v>
          </cell>
          <cell r="F7">
            <v>196160</v>
          </cell>
          <cell r="G7">
            <v>44018</v>
          </cell>
          <cell r="H7">
            <v>200000</v>
          </cell>
        </row>
        <row r="8">
          <cell r="C8" t="str">
            <v>PA 8002 MH</v>
          </cell>
          <cell r="D8">
            <v>43966</v>
          </cell>
          <cell r="E8">
            <v>93487</v>
          </cell>
          <cell r="F8">
            <v>98487</v>
          </cell>
          <cell r="G8">
            <v>44022</v>
          </cell>
          <cell r="H8">
            <v>200000</v>
          </cell>
        </row>
        <row r="9">
          <cell r="C9" t="str">
            <v>PA 8002 MI</v>
          </cell>
          <cell r="D9">
            <v>43907</v>
          </cell>
          <cell r="E9">
            <v>54787</v>
          </cell>
          <cell r="F9">
            <v>59787</v>
          </cell>
          <cell r="G9">
            <v>43963</v>
          </cell>
          <cell r="H9">
            <v>200000</v>
          </cell>
        </row>
        <row r="10">
          <cell r="C10" t="str">
            <v>PA 8002 MK</v>
          </cell>
          <cell r="D10">
            <v>43957</v>
          </cell>
          <cell r="E10">
            <v>32061</v>
          </cell>
          <cell r="F10">
            <v>37061</v>
          </cell>
          <cell r="G10">
            <v>44013</v>
          </cell>
          <cell r="H10">
            <v>200000</v>
          </cell>
        </row>
        <row r="11">
          <cell r="C11" t="str">
            <v>IV-001</v>
          </cell>
          <cell r="D11">
            <v>43949</v>
          </cell>
          <cell r="E11">
            <v>109434</v>
          </cell>
          <cell r="F11">
            <v>114434</v>
          </cell>
          <cell r="G11">
            <v>44005</v>
          </cell>
          <cell r="H11">
            <v>300000</v>
          </cell>
        </row>
        <row r="12">
          <cell r="C12" t="str">
            <v>PA 8007 MK</v>
          </cell>
          <cell r="D12">
            <v>43966</v>
          </cell>
          <cell r="E12">
            <v>38734</v>
          </cell>
          <cell r="F12">
            <v>43734</v>
          </cell>
          <cell r="G12">
            <v>44022</v>
          </cell>
          <cell r="H12">
            <v>200000</v>
          </cell>
        </row>
        <row r="13">
          <cell r="C13" t="str">
            <v>PA 8007 ML</v>
          </cell>
          <cell r="D13">
            <v>43915</v>
          </cell>
          <cell r="E13">
            <v>30533</v>
          </cell>
          <cell r="F13">
            <v>35533</v>
          </cell>
          <cell r="G13">
            <v>43971</v>
          </cell>
          <cell r="H13">
            <v>200000</v>
          </cell>
        </row>
        <row r="14">
          <cell r="C14" t="str">
            <v>PA 8002 MJ</v>
          </cell>
          <cell r="D14">
            <v>43966</v>
          </cell>
          <cell r="E14">
            <v>25759</v>
          </cell>
          <cell r="F14">
            <v>30759</v>
          </cell>
          <cell r="G14">
            <v>44022</v>
          </cell>
          <cell r="H14">
            <v>200000</v>
          </cell>
        </row>
        <row r="15">
          <cell r="C15" t="str">
            <v>PA 1526 MV</v>
          </cell>
          <cell r="D15">
            <v>43962</v>
          </cell>
          <cell r="E15">
            <v>62763</v>
          </cell>
          <cell r="F15">
            <v>67763</v>
          </cell>
          <cell r="G15">
            <v>44018</v>
          </cell>
          <cell r="H15">
            <v>200000</v>
          </cell>
        </row>
        <row r="16">
          <cell r="C16" t="str">
            <v>DS 1738 MI</v>
          </cell>
          <cell r="D16">
            <v>43970</v>
          </cell>
          <cell r="E16">
            <v>59070</v>
          </cell>
          <cell r="F16">
            <v>64070</v>
          </cell>
          <cell r="G16">
            <v>44026</v>
          </cell>
          <cell r="H16">
            <v>200000</v>
          </cell>
        </row>
        <row r="17">
          <cell r="C17" t="str">
            <v>PA 8115 MC</v>
          </cell>
          <cell r="D17">
            <v>43965</v>
          </cell>
          <cell r="E17">
            <v>75148</v>
          </cell>
          <cell r="F17">
            <v>80148</v>
          </cell>
          <cell r="G17">
            <v>44021</v>
          </cell>
          <cell r="H17">
            <v>200000</v>
          </cell>
        </row>
        <row r="18">
          <cell r="C18" t="str">
            <v>PA 8235 MB</v>
          </cell>
          <cell r="D18">
            <v>43970</v>
          </cell>
          <cell r="E18">
            <v>231240</v>
          </cell>
          <cell r="F18">
            <v>236240</v>
          </cell>
          <cell r="G18">
            <v>44026</v>
          </cell>
          <cell r="H18">
            <v>200000</v>
          </cell>
        </row>
        <row r="19">
          <cell r="C19" t="str">
            <v>PA 1529 MC</v>
          </cell>
          <cell r="D19">
            <v>43965</v>
          </cell>
          <cell r="E19">
            <v>148086</v>
          </cell>
          <cell r="F19">
            <v>153086</v>
          </cell>
          <cell r="G19">
            <v>44021</v>
          </cell>
          <cell r="H19">
            <v>200000</v>
          </cell>
        </row>
        <row r="20">
          <cell r="C20" t="str">
            <v>PA 1585 MC</v>
          </cell>
          <cell r="D20">
            <v>43965</v>
          </cell>
          <cell r="E20">
            <v>166635</v>
          </cell>
          <cell r="F20">
            <v>171635</v>
          </cell>
          <cell r="G20">
            <v>44021</v>
          </cell>
          <cell r="H20">
            <v>200000</v>
          </cell>
        </row>
        <row r="21">
          <cell r="C21" t="str">
            <v>PA 1758 MC</v>
          </cell>
          <cell r="D21">
            <v>43964</v>
          </cell>
          <cell r="E21">
            <v>150901</v>
          </cell>
          <cell r="F21">
            <v>155901</v>
          </cell>
          <cell r="G21">
            <v>44020</v>
          </cell>
          <cell r="H21">
            <v>200000</v>
          </cell>
        </row>
        <row r="22">
          <cell r="C22" t="str">
            <v>PA 8215 ME</v>
          </cell>
          <cell r="D22">
            <v>43966</v>
          </cell>
          <cell r="E22">
            <v>67683</v>
          </cell>
          <cell r="F22">
            <v>72683</v>
          </cell>
          <cell r="G22">
            <v>44022</v>
          </cell>
          <cell r="H22">
            <v>200000</v>
          </cell>
        </row>
        <row r="23">
          <cell r="C23" t="str">
            <v>PA 1510 MU</v>
          </cell>
          <cell r="D23">
            <v>43969</v>
          </cell>
          <cell r="E23">
            <v>44507</v>
          </cell>
          <cell r="F23">
            <v>49507</v>
          </cell>
          <cell r="G23">
            <v>44025</v>
          </cell>
          <cell r="H23">
            <v>200000</v>
          </cell>
        </row>
        <row r="24">
          <cell r="C24" t="str">
            <v>PA 1510 MT</v>
          </cell>
          <cell r="D24">
            <v>43971</v>
          </cell>
          <cell r="E24">
            <v>36102</v>
          </cell>
          <cell r="F24">
            <v>41102</v>
          </cell>
          <cell r="G24">
            <v>44027</v>
          </cell>
          <cell r="H24">
            <v>200000</v>
          </cell>
        </row>
        <row r="25">
          <cell r="C25" t="str">
            <v>PA 1510 MX</v>
          </cell>
          <cell r="D25">
            <v>43969</v>
          </cell>
          <cell r="E25">
            <v>26385</v>
          </cell>
          <cell r="F25">
            <v>31385</v>
          </cell>
          <cell r="G25">
            <v>44025</v>
          </cell>
          <cell r="H25">
            <v>200000</v>
          </cell>
        </row>
        <row r="26">
          <cell r="C26" t="str">
            <v>PA 1539 MK</v>
          </cell>
          <cell r="D26">
            <v>43970</v>
          </cell>
          <cell r="E26">
            <v>32416</v>
          </cell>
          <cell r="F26">
            <v>37416</v>
          </cell>
          <cell r="G26">
            <v>44026</v>
          </cell>
          <cell r="H26">
            <v>200000</v>
          </cell>
        </row>
        <row r="27">
          <cell r="C27" t="str">
            <v>PA 1510 MW</v>
          </cell>
          <cell r="D27">
            <v>43964</v>
          </cell>
          <cell r="E27">
            <v>25981</v>
          </cell>
          <cell r="F27">
            <v>30981</v>
          </cell>
          <cell r="G27">
            <v>44020</v>
          </cell>
          <cell r="H27">
            <v>200000</v>
          </cell>
        </row>
        <row r="28">
          <cell r="C28" t="str">
            <v>DS 1736 MD</v>
          </cell>
          <cell r="D28">
            <v>43969</v>
          </cell>
          <cell r="E28">
            <v>71580</v>
          </cell>
          <cell r="F28">
            <v>76580</v>
          </cell>
          <cell r="G28">
            <v>44025</v>
          </cell>
          <cell r="H28">
            <v>200000</v>
          </cell>
        </row>
        <row r="29">
          <cell r="C29" t="str">
            <v>PA 8007 ML</v>
          </cell>
          <cell r="D29">
            <v>43969</v>
          </cell>
          <cell r="E29">
            <v>31886</v>
          </cell>
          <cell r="F29">
            <v>36886</v>
          </cell>
          <cell r="G29">
            <v>44025</v>
          </cell>
          <cell r="H29">
            <v>200000</v>
          </cell>
        </row>
        <row r="30">
          <cell r="C30" t="str">
            <v>PA 1851 MD</v>
          </cell>
          <cell r="D30">
            <v>43969</v>
          </cell>
          <cell r="E30">
            <v>149981</v>
          </cell>
          <cell r="F30">
            <v>154981</v>
          </cell>
          <cell r="G30">
            <v>44025</v>
          </cell>
          <cell r="H30">
            <v>200000</v>
          </cell>
        </row>
        <row r="31">
          <cell r="C31" t="str">
            <v>PA 1526 MR</v>
          </cell>
          <cell r="D31">
            <v>43970</v>
          </cell>
          <cell r="E31">
            <v>24831</v>
          </cell>
          <cell r="F31">
            <v>29831</v>
          </cell>
          <cell r="G31">
            <v>44026</v>
          </cell>
          <cell r="H31">
            <v>200000</v>
          </cell>
        </row>
        <row r="32">
          <cell r="C32" t="str">
            <v>DS 1737 MI</v>
          </cell>
          <cell r="D32">
            <v>43969</v>
          </cell>
          <cell r="E32">
            <v>35855</v>
          </cell>
          <cell r="F32">
            <v>40855</v>
          </cell>
          <cell r="G32">
            <v>44025</v>
          </cell>
          <cell r="H32">
            <v>200000</v>
          </cell>
        </row>
        <row r="33">
          <cell r="C33" t="str">
            <v>PA 1524 ML</v>
          </cell>
          <cell r="D33">
            <v>43965</v>
          </cell>
          <cell r="E33">
            <v>41276</v>
          </cell>
          <cell r="F33">
            <v>46276</v>
          </cell>
          <cell r="G33">
            <v>44021</v>
          </cell>
          <cell r="H33">
            <v>200000</v>
          </cell>
        </row>
        <row r="34">
          <cell r="C34" t="str">
            <v>PA 1849 MD</v>
          </cell>
          <cell r="D34">
            <v>43970</v>
          </cell>
          <cell r="E34">
            <v>134451</v>
          </cell>
          <cell r="F34">
            <v>139451</v>
          </cell>
          <cell r="G34">
            <v>44026</v>
          </cell>
          <cell r="H34">
            <v>200000</v>
          </cell>
        </row>
        <row r="35">
          <cell r="C35" t="str">
            <v>PA 1524 MN</v>
          </cell>
          <cell r="D35">
            <v>43969</v>
          </cell>
          <cell r="E35">
            <v>28524</v>
          </cell>
          <cell r="F35">
            <v>33524</v>
          </cell>
          <cell r="G35">
            <v>44025</v>
          </cell>
          <cell r="H35">
            <v>200000</v>
          </cell>
        </row>
        <row r="36">
          <cell r="C36" t="str">
            <v>PA 1524 MO</v>
          </cell>
          <cell r="D36">
            <v>43970</v>
          </cell>
          <cell r="E36">
            <v>38948</v>
          </cell>
          <cell r="F36">
            <v>43948</v>
          </cell>
          <cell r="G36">
            <v>44026</v>
          </cell>
          <cell r="H36">
            <v>200000</v>
          </cell>
        </row>
        <row r="37">
          <cell r="C37" t="str">
            <v>PA 1526 MQ</v>
          </cell>
          <cell r="D37">
            <v>43970</v>
          </cell>
          <cell r="E37">
            <v>32322</v>
          </cell>
          <cell r="F37">
            <v>37322</v>
          </cell>
          <cell r="G37">
            <v>44026</v>
          </cell>
          <cell r="H37">
            <v>200000</v>
          </cell>
        </row>
        <row r="38">
          <cell r="C38" t="str">
            <v>PA 1852 MD</v>
          </cell>
          <cell r="D38">
            <v>43969</v>
          </cell>
          <cell r="E38">
            <v>161232</v>
          </cell>
          <cell r="F38">
            <v>166232</v>
          </cell>
          <cell r="G38">
            <v>44025</v>
          </cell>
          <cell r="H38">
            <v>200000</v>
          </cell>
        </row>
        <row r="39">
          <cell r="C39" t="str">
            <v>PA 1850 MD</v>
          </cell>
          <cell r="D39">
            <v>43971</v>
          </cell>
          <cell r="E39">
            <v>123521</v>
          </cell>
          <cell r="F39">
            <v>128521</v>
          </cell>
          <cell r="G39">
            <v>44027</v>
          </cell>
          <cell r="H39">
            <v>200000</v>
          </cell>
        </row>
        <row r="40">
          <cell r="C40" t="str">
            <v>PA 1523 MR</v>
          </cell>
          <cell r="D40">
            <v>43970</v>
          </cell>
          <cell r="E40">
            <v>51434</v>
          </cell>
          <cell r="F40">
            <v>56434</v>
          </cell>
          <cell r="G40">
            <v>44026</v>
          </cell>
          <cell r="H40">
            <v>200000</v>
          </cell>
        </row>
        <row r="41">
          <cell r="C41" t="str">
            <v>PA 7223 MB</v>
          </cell>
          <cell r="D41">
            <v>43969</v>
          </cell>
          <cell r="E41">
            <v>61987</v>
          </cell>
          <cell r="F41">
            <v>66987</v>
          </cell>
          <cell r="G41">
            <v>44025</v>
          </cell>
          <cell r="H41">
            <v>200000</v>
          </cell>
        </row>
        <row r="42">
          <cell r="C42" t="str">
            <v>PA 1538 MW</v>
          </cell>
          <cell r="D42">
            <v>43969</v>
          </cell>
          <cell r="E42">
            <v>29860</v>
          </cell>
          <cell r="F42">
            <v>34860</v>
          </cell>
          <cell r="G42">
            <v>44025</v>
          </cell>
          <cell r="H42">
            <v>200000</v>
          </cell>
        </row>
        <row r="43">
          <cell r="C43" t="str">
            <v>PA 1561 MV</v>
          </cell>
          <cell r="D43">
            <v>43969</v>
          </cell>
          <cell r="E43">
            <v>25765</v>
          </cell>
          <cell r="F43">
            <v>30765</v>
          </cell>
          <cell r="G43">
            <v>44025</v>
          </cell>
          <cell r="H43">
            <v>200000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tabSelected="1" workbookViewId="0">
      <pane xSplit="4" ySplit="2" topLeftCell="E39" activePane="bottomRight" state="frozen"/>
      <selection activeCell="A11" sqref="A11"/>
      <selection pane="topRight" activeCell="A11" sqref="A11"/>
      <selection pane="bottomLeft" activeCell="A11" sqref="A11"/>
      <selection pane="bottomRight" activeCell="Y42" sqref="Y42"/>
    </sheetView>
  </sheetViews>
  <sheetFormatPr defaultRowHeight="15" x14ac:dyDescent="0.25"/>
  <cols>
    <col min="1" max="1" width="11.85546875" bestFit="1" customWidth="1"/>
    <col min="2" max="2" width="13.28515625" customWidth="1"/>
    <col min="3" max="3" width="13.140625" bestFit="1" customWidth="1"/>
    <col min="4" max="4" width="11.85546875" customWidth="1"/>
    <col min="5" max="5" width="14" hidden="1" customWidth="1"/>
    <col min="6" max="6" width="9" hidden="1" customWidth="1"/>
    <col min="7" max="7" width="11.140625" hidden="1" customWidth="1"/>
    <col min="8" max="8" width="16.5703125" style="50" hidden="1" customWidth="1"/>
    <col min="9" max="9" width="14" hidden="1" customWidth="1"/>
    <col min="10" max="10" width="9" hidden="1" customWidth="1"/>
    <col min="11" max="11" width="11.140625" hidden="1" customWidth="1"/>
    <col min="12" max="12" width="16.5703125" style="50" hidden="1" customWidth="1"/>
    <col min="13" max="13" width="14" hidden="1" customWidth="1"/>
    <col min="14" max="14" width="8" hidden="1" customWidth="1"/>
    <col min="15" max="15" width="9.5703125" hidden="1" customWidth="1"/>
    <col min="16" max="16" width="16.5703125" style="50" hidden="1" customWidth="1"/>
    <col min="17" max="17" width="14" customWidth="1"/>
    <col min="18" max="18" width="9" customWidth="1"/>
    <col min="19" max="19" width="11.140625" customWidth="1"/>
    <col min="20" max="20" width="16.5703125" style="50" customWidth="1"/>
    <col min="21" max="21" width="14" bestFit="1" customWidth="1"/>
    <col min="22" max="22" width="9.7109375" bestFit="1" customWidth="1"/>
    <col min="23" max="23" width="12.85546875" bestFit="1" customWidth="1"/>
    <col min="24" max="24" width="16.5703125" bestFit="1" customWidth="1"/>
  </cols>
  <sheetData>
    <row r="1" spans="1:24" ht="15.75" x14ac:dyDescent="0.25">
      <c r="E1" s="1">
        <v>43811</v>
      </c>
      <c r="F1" s="2"/>
      <c r="G1" s="2"/>
      <c r="H1" s="3"/>
      <c r="I1" s="1">
        <v>43831</v>
      </c>
      <c r="J1" s="2"/>
      <c r="K1" s="2"/>
      <c r="L1" s="3"/>
      <c r="M1" s="4">
        <v>43863</v>
      </c>
      <c r="N1" s="5"/>
      <c r="O1" s="5"/>
      <c r="P1" s="5"/>
      <c r="Q1" s="4">
        <v>43929</v>
      </c>
      <c r="R1" s="5"/>
      <c r="S1" s="5"/>
      <c r="T1" s="5"/>
      <c r="U1" s="4">
        <v>43971</v>
      </c>
      <c r="V1" s="5"/>
      <c r="W1" s="5"/>
      <c r="X1" s="5"/>
    </row>
    <row r="2" spans="1:24" ht="15.75" x14ac:dyDescent="0.25">
      <c r="A2" s="6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9" t="s">
        <v>5</v>
      </c>
      <c r="G2" s="9" t="s">
        <v>6</v>
      </c>
      <c r="H2" s="8" t="s">
        <v>7</v>
      </c>
      <c r="I2" s="8" t="s">
        <v>4</v>
      </c>
      <c r="J2" s="9" t="s">
        <v>5</v>
      </c>
      <c r="K2" s="9" t="s">
        <v>6</v>
      </c>
      <c r="L2" s="8" t="s">
        <v>7</v>
      </c>
      <c r="M2" s="8" t="s">
        <v>4</v>
      </c>
      <c r="N2" s="9" t="s">
        <v>5</v>
      </c>
      <c r="O2" s="9" t="s">
        <v>6</v>
      </c>
      <c r="P2" s="8" t="s">
        <v>7</v>
      </c>
      <c r="Q2" s="8" t="s">
        <v>4</v>
      </c>
      <c r="R2" s="9" t="s">
        <v>5</v>
      </c>
      <c r="S2" s="9" t="s">
        <v>6</v>
      </c>
      <c r="T2" s="8" t="s">
        <v>7</v>
      </c>
      <c r="U2" s="8" t="s">
        <v>4</v>
      </c>
      <c r="V2" s="9" t="s">
        <v>5</v>
      </c>
      <c r="W2" s="9" t="s">
        <v>6</v>
      </c>
      <c r="X2" s="8" t="s">
        <v>7</v>
      </c>
    </row>
    <row r="3" spans="1:24" x14ac:dyDescent="0.25">
      <c r="A3" s="10" t="s">
        <v>8</v>
      </c>
      <c r="B3" s="11">
        <f>VLOOKUP(A3,'[1]Summary List'!$C$2:$Z$50,21,0)</f>
        <v>44025</v>
      </c>
      <c r="C3" s="12" t="str">
        <f ca="1">VLOOKUP(A3,'[1]Summary List'!$C$2:$Z$50,24,0)</f>
        <v/>
      </c>
      <c r="D3" s="13">
        <f ca="1">B3-TODAY()</f>
        <v>45</v>
      </c>
      <c r="E3" s="14">
        <v>43826</v>
      </c>
      <c r="F3" s="15">
        <v>67128</v>
      </c>
      <c r="G3" s="16">
        <v>200000</v>
      </c>
      <c r="H3" s="11">
        <v>43878</v>
      </c>
      <c r="I3" s="14">
        <v>43857</v>
      </c>
      <c r="J3" s="15">
        <v>68395</v>
      </c>
      <c r="K3" s="16">
        <v>200000</v>
      </c>
      <c r="L3" s="11">
        <v>43878</v>
      </c>
      <c r="M3" s="14"/>
      <c r="N3" s="15"/>
      <c r="O3" s="16"/>
      <c r="P3" s="11" t="s">
        <v>9</v>
      </c>
      <c r="Q3" s="14">
        <v>43909</v>
      </c>
      <c r="R3" s="15">
        <v>70229</v>
      </c>
      <c r="S3" s="16">
        <v>200000</v>
      </c>
      <c r="T3" s="11">
        <v>43929</v>
      </c>
      <c r="U3" s="17">
        <f>IFERROR(VLOOKUP(A3,'[2]MAY 20'!$C$3:$H$43,2,0),"")</f>
        <v>43969</v>
      </c>
      <c r="V3" s="18">
        <f>IFERROR(VLOOKUP(A3,'[2]MAY 20'!$C$3:$H$43,3,0),"")</f>
        <v>71580</v>
      </c>
      <c r="W3" s="19">
        <f>IFERROR(VLOOKUP(A3,'[2]MAY 20'!$C$3:$H$43,6,0),"")</f>
        <v>200000</v>
      </c>
      <c r="X3" s="20" t="str">
        <f>IF(W3="","","PAYMENT MAY20")</f>
        <v>PAYMENT MAY20</v>
      </c>
    </row>
    <row r="4" spans="1:24" x14ac:dyDescent="0.25">
      <c r="A4" s="10" t="s">
        <v>10</v>
      </c>
      <c r="B4" s="11">
        <f>VLOOKUP(A4,'[1]Summary List'!$C$2:$Z$50,21,0)</f>
        <v>44018</v>
      </c>
      <c r="C4" s="12" t="str">
        <f ca="1">VLOOKUP(A4,'[1]Summary List'!$C$2:$Z$50,24,0)</f>
        <v/>
      </c>
      <c r="D4" s="13">
        <f t="shared" ref="D4:D51" ca="1" si="0">B4-TODAY()</f>
        <v>38</v>
      </c>
      <c r="E4" s="14">
        <v>43826</v>
      </c>
      <c r="F4" s="15">
        <v>99728</v>
      </c>
      <c r="G4" s="16">
        <v>200000</v>
      </c>
      <c r="H4" s="11">
        <v>43878</v>
      </c>
      <c r="I4" s="14"/>
      <c r="J4" s="15"/>
      <c r="K4" s="16"/>
      <c r="L4" s="11" t="s">
        <v>9</v>
      </c>
      <c r="M4" s="14"/>
      <c r="N4" s="15"/>
      <c r="O4" s="16"/>
      <c r="P4" s="11" t="s">
        <v>9</v>
      </c>
      <c r="Q4" s="14">
        <v>43878</v>
      </c>
      <c r="R4" s="15">
        <v>102031</v>
      </c>
      <c r="S4" s="16">
        <v>200000</v>
      </c>
      <c r="T4" s="11">
        <v>43929</v>
      </c>
      <c r="U4" s="17">
        <f>IFERROR(VLOOKUP(A4,'[2]MAY 20'!$C$3:$H$43,2,0),"")</f>
        <v>43962</v>
      </c>
      <c r="V4" s="18">
        <f>IFERROR(VLOOKUP(A4,'[2]MAY 20'!$C$3:$H$43,3,0),"")</f>
        <v>102959</v>
      </c>
      <c r="W4" s="19">
        <f>IFERROR(VLOOKUP(A4,'[2]MAY 20'!$C$3:$H$43,6,0),"")</f>
        <v>200000</v>
      </c>
      <c r="X4" s="20" t="str">
        <f t="shared" ref="X4:X51" si="1">IF(W4="","","PAYMENT MAY20")</f>
        <v>PAYMENT MAY20</v>
      </c>
    </row>
    <row r="5" spans="1:24" x14ac:dyDescent="0.25">
      <c r="A5" s="10" t="s">
        <v>11</v>
      </c>
      <c r="B5" s="11">
        <f>VLOOKUP(A5,'[1]Summary List'!$C$2:$Z$50,21,0)</f>
        <v>44025</v>
      </c>
      <c r="C5" s="12" t="str">
        <f ca="1">VLOOKUP(A5,'[1]Summary List'!$C$2:$Z$50,24,0)</f>
        <v/>
      </c>
      <c r="D5" s="13">
        <f t="shared" ca="1" si="0"/>
        <v>45</v>
      </c>
      <c r="E5" s="14"/>
      <c r="F5" s="15"/>
      <c r="G5" s="16"/>
      <c r="H5" s="11"/>
      <c r="I5" s="14">
        <v>43858</v>
      </c>
      <c r="J5" s="15">
        <v>33359</v>
      </c>
      <c r="K5" s="16">
        <v>200000</v>
      </c>
      <c r="L5" s="11">
        <v>43878</v>
      </c>
      <c r="M5" s="14"/>
      <c r="N5" s="15"/>
      <c r="O5" s="16"/>
      <c r="P5" s="11" t="s">
        <v>9</v>
      </c>
      <c r="Q5" s="14">
        <v>43908</v>
      </c>
      <c r="R5" s="15">
        <v>34588</v>
      </c>
      <c r="S5" s="16">
        <v>200000</v>
      </c>
      <c r="T5" s="11">
        <v>43929</v>
      </c>
      <c r="U5" s="17">
        <f>IFERROR(VLOOKUP(A5,'[2]MAY 20'!$C$3:$H$43,2,0),"")</f>
        <v>43969</v>
      </c>
      <c r="V5" s="18">
        <f>IFERROR(VLOOKUP(A5,'[2]MAY 20'!$C$3:$H$43,3,0),"")</f>
        <v>35855</v>
      </c>
      <c r="W5" s="19">
        <f>IFERROR(VLOOKUP(A5,'[2]MAY 20'!$C$3:$H$43,6,0),"")</f>
        <v>200000</v>
      </c>
      <c r="X5" s="20" t="str">
        <f t="shared" si="1"/>
        <v>PAYMENT MAY20</v>
      </c>
    </row>
    <row r="6" spans="1:24" x14ac:dyDescent="0.25">
      <c r="A6" s="10" t="s">
        <v>12</v>
      </c>
      <c r="B6" s="11">
        <f>VLOOKUP(A6,'[1]Summary List'!$C$2:$Z$50,21,0)</f>
        <v>44026</v>
      </c>
      <c r="C6" s="12" t="str">
        <f ca="1">VLOOKUP(A6,'[1]Summary List'!$C$2:$Z$50,24,0)</f>
        <v/>
      </c>
      <c r="D6" s="13">
        <f t="shared" ca="1" si="0"/>
        <v>46</v>
      </c>
      <c r="E6" s="14"/>
      <c r="F6" s="15"/>
      <c r="G6" s="16"/>
      <c r="H6" s="11"/>
      <c r="I6" s="14">
        <v>43860</v>
      </c>
      <c r="J6" s="15">
        <v>55500</v>
      </c>
      <c r="K6" s="16">
        <v>200000</v>
      </c>
      <c r="L6" s="11">
        <v>43878</v>
      </c>
      <c r="M6" s="14"/>
      <c r="N6" s="15"/>
      <c r="O6" s="16"/>
      <c r="P6" s="11" t="s">
        <v>9</v>
      </c>
      <c r="Q6" s="14">
        <v>43910</v>
      </c>
      <c r="R6" s="15">
        <v>57781</v>
      </c>
      <c r="S6" s="16">
        <v>200000</v>
      </c>
      <c r="T6" s="11">
        <v>43929</v>
      </c>
      <c r="U6" s="17">
        <f>IFERROR(VLOOKUP(A6,'[2]MAY 20'!$C$3:$H$43,2,0),"")</f>
        <v>43970</v>
      </c>
      <c r="V6" s="18">
        <f>IFERROR(VLOOKUP(A6,'[2]MAY 20'!$C$3:$H$43,3,0),"")</f>
        <v>59070</v>
      </c>
      <c r="W6" s="19">
        <f>IFERROR(VLOOKUP(A6,'[2]MAY 20'!$C$3:$H$43,6,0),"")</f>
        <v>200000</v>
      </c>
      <c r="X6" s="20" t="str">
        <f t="shared" si="1"/>
        <v>PAYMENT MAY20</v>
      </c>
    </row>
    <row r="7" spans="1:24" x14ac:dyDescent="0.25">
      <c r="A7" s="21" t="s">
        <v>13</v>
      </c>
      <c r="B7" s="22">
        <f>VLOOKUP(A7,'[1]Summary List'!$C$2:$Z$50,21,0)</f>
        <v>44027</v>
      </c>
      <c r="C7" s="23" t="str">
        <f ca="1">VLOOKUP(A7,'[1]Summary List'!$C$2:$Z$50,24,0)</f>
        <v/>
      </c>
      <c r="D7" s="24">
        <f t="shared" ca="1" si="0"/>
        <v>47</v>
      </c>
      <c r="E7" s="25"/>
      <c r="F7" s="26"/>
      <c r="G7" s="27"/>
      <c r="H7" s="22"/>
      <c r="I7" s="25"/>
      <c r="J7" s="26"/>
      <c r="K7" s="27"/>
      <c r="L7" s="22" t="s">
        <v>9</v>
      </c>
      <c r="M7" s="25"/>
      <c r="N7" s="26"/>
      <c r="O7" s="27"/>
      <c r="P7" s="22" t="s">
        <v>9</v>
      </c>
      <c r="Q7" s="25"/>
      <c r="R7" s="26"/>
      <c r="S7" s="27"/>
      <c r="T7" s="22"/>
      <c r="U7" s="25" t="str">
        <f>IFERROR(VLOOKUP(A7,'[2]MAY 20'!$C$3:$H$43,2,0),"")</f>
        <v/>
      </c>
      <c r="V7" s="28" t="str">
        <f>IFERROR(VLOOKUP(A7,'[2]MAY 20'!$C$3:$H$43,3,0),"")</f>
        <v/>
      </c>
      <c r="W7" s="29" t="str">
        <f>IFERROR(VLOOKUP(A7,'[2]MAY 20'!$C$3:$H$43,6,0),"")</f>
        <v/>
      </c>
      <c r="X7" s="30" t="str">
        <f t="shared" si="1"/>
        <v/>
      </c>
    </row>
    <row r="8" spans="1:24" x14ac:dyDescent="0.25">
      <c r="A8" s="10" t="s">
        <v>14</v>
      </c>
      <c r="B8" s="11">
        <f>VLOOKUP(A8,'[1]Summary List'!$C$2:$Z$50,21,0)</f>
        <v>44015</v>
      </c>
      <c r="C8" s="12" t="str">
        <f ca="1">VLOOKUP(A8,'[1]Summary List'!$C$2:$Z$50,24,0)</f>
        <v/>
      </c>
      <c r="D8" s="13">
        <f t="shared" ca="1" si="0"/>
        <v>35</v>
      </c>
      <c r="E8" s="14">
        <v>43818</v>
      </c>
      <c r="F8" s="15">
        <v>46122</v>
      </c>
      <c r="G8" s="16">
        <v>200000</v>
      </c>
      <c r="H8" s="11">
        <v>43878</v>
      </c>
      <c r="I8" s="14"/>
      <c r="J8" s="15"/>
      <c r="K8" s="16"/>
      <c r="L8" s="11" t="s">
        <v>9</v>
      </c>
      <c r="M8" s="14"/>
      <c r="N8" s="15"/>
      <c r="O8" s="16"/>
      <c r="P8" s="11" t="s">
        <v>9</v>
      </c>
      <c r="Q8" s="14"/>
      <c r="R8" s="15"/>
      <c r="S8" s="16"/>
      <c r="T8" s="11"/>
      <c r="U8" s="17">
        <f>IFERROR(VLOOKUP(A8,'[2]MAY 20'!$C$3:$H$43,2,0),"")</f>
        <v>43959</v>
      </c>
      <c r="V8" s="18">
        <f>IFERROR(VLOOKUP(A8,'[2]MAY 20'!$C$3:$H$43,3,0),"")</f>
        <v>47826</v>
      </c>
      <c r="W8" s="19">
        <f>IFERROR(VLOOKUP(A8,'[2]MAY 20'!$C$3:$H$43,6,0),"")</f>
        <v>200000</v>
      </c>
      <c r="X8" s="20" t="str">
        <f t="shared" si="1"/>
        <v>PAYMENT MAY20</v>
      </c>
    </row>
    <row r="9" spans="1:24" x14ac:dyDescent="0.25">
      <c r="A9" s="10" t="s">
        <v>15</v>
      </c>
      <c r="B9" s="11">
        <f>VLOOKUP(A9,'[1]Summary List'!$C$2:$Z$50,21,0)</f>
        <v>44013</v>
      </c>
      <c r="C9" s="12" t="str">
        <f ca="1">VLOOKUP(A9,'[1]Summary List'!$C$2:$Z$50,24,0)</f>
        <v/>
      </c>
      <c r="D9" s="13">
        <f t="shared" ca="1" si="0"/>
        <v>33</v>
      </c>
      <c r="E9" s="14">
        <v>43818</v>
      </c>
      <c r="F9" s="15">
        <v>84474</v>
      </c>
      <c r="G9" s="16">
        <v>200000</v>
      </c>
      <c r="H9" s="11">
        <v>43878</v>
      </c>
      <c r="I9" s="14"/>
      <c r="J9" s="15"/>
      <c r="K9" s="16"/>
      <c r="L9" s="11" t="s">
        <v>9</v>
      </c>
      <c r="M9" s="14"/>
      <c r="N9" s="15"/>
      <c r="O9" s="16"/>
      <c r="P9" s="11" t="s">
        <v>9</v>
      </c>
      <c r="Q9" s="14"/>
      <c r="R9" s="15"/>
      <c r="S9" s="16"/>
      <c r="T9" s="11"/>
      <c r="U9" s="17">
        <f>IFERROR(VLOOKUP(A9,'[2]MAY 20'!$C$3:$H$43,2,0),"")</f>
        <v>43957</v>
      </c>
      <c r="V9" s="18">
        <f>IFERROR(VLOOKUP(A9,'[2]MAY 20'!$C$3:$H$43,3,0),"")</f>
        <v>90483</v>
      </c>
      <c r="W9" s="19">
        <f>IFERROR(VLOOKUP(A9,'[2]MAY 20'!$C$3:$H$43,6,0),"")</f>
        <v>200000</v>
      </c>
      <c r="X9" s="20" t="str">
        <f t="shared" si="1"/>
        <v>PAYMENT MAY20</v>
      </c>
    </row>
    <row r="10" spans="1:24" x14ac:dyDescent="0.25">
      <c r="A10" s="21" t="s">
        <v>16</v>
      </c>
      <c r="B10" s="22">
        <f>VLOOKUP(A10,'[1]Summary List'!$C$2:$Z$50,21,0)</f>
        <v>44021</v>
      </c>
      <c r="C10" s="23" t="str">
        <f ca="1">VLOOKUP(A10,'[1]Summary List'!$C$2:$Z$50,24,0)</f>
        <v/>
      </c>
      <c r="D10" s="24">
        <f t="shared" ca="1" si="0"/>
        <v>41</v>
      </c>
      <c r="E10" s="25"/>
      <c r="F10" s="26"/>
      <c r="G10" s="27"/>
      <c r="H10" s="22"/>
      <c r="I10" s="25"/>
      <c r="J10" s="26"/>
      <c r="K10" s="27"/>
      <c r="L10" s="22" t="s">
        <v>9</v>
      </c>
      <c r="M10" s="25"/>
      <c r="N10" s="26"/>
      <c r="O10" s="27"/>
      <c r="P10" s="22" t="s">
        <v>9</v>
      </c>
      <c r="Q10" s="25"/>
      <c r="R10" s="26"/>
      <c r="S10" s="27"/>
      <c r="T10" s="22"/>
      <c r="U10" s="25" t="str">
        <f>IFERROR(VLOOKUP(A10,'[2]MAY 20'!$C$3:$H$43,2,0),"")</f>
        <v/>
      </c>
      <c r="V10" s="28" t="str">
        <f>IFERROR(VLOOKUP(A10,'[2]MAY 20'!$C$3:$H$43,3,0),"")</f>
        <v/>
      </c>
      <c r="W10" s="29" t="str">
        <f>IFERROR(VLOOKUP(A10,'[2]MAY 20'!$C$3:$H$43,6,0),"")</f>
        <v/>
      </c>
      <c r="X10" s="30" t="str">
        <f t="shared" si="1"/>
        <v/>
      </c>
    </row>
    <row r="11" spans="1:24" x14ac:dyDescent="0.25">
      <c r="A11" s="10" t="s">
        <v>17</v>
      </c>
      <c r="B11" s="11">
        <f>VLOOKUP(A11,'[1]Summary List'!$C$2:$Z$50,21,0)</f>
        <v>44005</v>
      </c>
      <c r="C11" s="12" t="str">
        <f ca="1">VLOOKUP(A11,'[1]Summary List'!$C$2:$Z$50,24,0)</f>
        <v>PERPANJANG</v>
      </c>
      <c r="D11" s="13">
        <f t="shared" ca="1" si="0"/>
        <v>25</v>
      </c>
      <c r="E11" s="14"/>
      <c r="F11" s="15"/>
      <c r="G11" s="16"/>
      <c r="H11" s="11"/>
      <c r="I11" s="14"/>
      <c r="J11" s="15"/>
      <c r="K11" s="16"/>
      <c r="L11" s="11" t="s">
        <v>9</v>
      </c>
      <c r="M11" s="14"/>
      <c r="N11" s="15"/>
      <c r="O11" s="16"/>
      <c r="P11" s="11" t="s">
        <v>9</v>
      </c>
      <c r="Q11" s="14">
        <v>43895</v>
      </c>
      <c r="R11" s="15">
        <v>55239</v>
      </c>
      <c r="S11" s="31">
        <v>300000</v>
      </c>
      <c r="T11" s="11">
        <v>43929</v>
      </c>
      <c r="U11" s="17">
        <f>IFERROR(VLOOKUP(A11,'[2]MAY 20'!$C$3:$H$43,2,0),"")</f>
        <v>43949</v>
      </c>
      <c r="V11" s="18">
        <f>IFERROR(VLOOKUP(A11,'[2]MAY 20'!$C$3:$H$43,3,0),"")</f>
        <v>109434</v>
      </c>
      <c r="W11" s="19">
        <f>IFERROR(VLOOKUP(A11,'[2]MAY 20'!$C$3:$H$43,6,0),"")</f>
        <v>300000</v>
      </c>
      <c r="X11" s="20" t="str">
        <f t="shared" si="1"/>
        <v>PAYMENT MAY20</v>
      </c>
    </row>
    <row r="12" spans="1:24" x14ac:dyDescent="0.25">
      <c r="A12" s="10" t="s">
        <v>18</v>
      </c>
      <c r="B12" s="11">
        <f>VLOOKUP(A12,'[1]Summary List'!$C$2:$Z$50,21,0)</f>
        <v>44018</v>
      </c>
      <c r="C12" s="12" t="str">
        <f ca="1">VLOOKUP(A12,'[1]Summary List'!$C$2:$Z$50,24,0)</f>
        <v/>
      </c>
      <c r="D12" s="13">
        <f t="shared" ca="1" si="0"/>
        <v>38</v>
      </c>
      <c r="E12" s="14">
        <v>43826</v>
      </c>
      <c r="F12" s="15">
        <v>17895</v>
      </c>
      <c r="G12" s="16">
        <v>200000</v>
      </c>
      <c r="H12" s="11">
        <v>43878</v>
      </c>
      <c r="I12" s="14"/>
      <c r="J12" s="15"/>
      <c r="K12" s="16"/>
      <c r="L12" s="11" t="s">
        <v>9</v>
      </c>
      <c r="M12" s="14"/>
      <c r="N12" s="15"/>
      <c r="O12" s="16"/>
      <c r="P12" s="11" t="s">
        <v>9</v>
      </c>
      <c r="Q12" s="14">
        <v>43878</v>
      </c>
      <c r="R12" s="15">
        <v>18613</v>
      </c>
      <c r="S12" s="16">
        <v>200000</v>
      </c>
      <c r="T12" s="11">
        <v>43929</v>
      </c>
      <c r="U12" s="17">
        <f>IFERROR(VLOOKUP(A12,'[2]MAY 20'!$C$3:$H$43,2,0),"")</f>
        <v>43962</v>
      </c>
      <c r="V12" s="18">
        <f>IFERROR(VLOOKUP(A12,'[2]MAY 20'!$C$3:$H$43,3,0),"")</f>
        <v>191160</v>
      </c>
      <c r="W12" s="19">
        <f>IFERROR(VLOOKUP(A12,'[2]MAY 20'!$C$3:$H$43,6,0),"")</f>
        <v>200000</v>
      </c>
      <c r="X12" s="20" t="str">
        <f t="shared" si="1"/>
        <v>PAYMENT MAY20</v>
      </c>
    </row>
    <row r="13" spans="1:24" x14ac:dyDescent="0.25">
      <c r="A13" s="10" t="s">
        <v>19</v>
      </c>
      <c r="B13" s="11">
        <f>VLOOKUP(A13,'[1]Summary List'!$C$2:$Z$50,21,0)</f>
        <v>44027</v>
      </c>
      <c r="C13" s="12" t="str">
        <f ca="1">VLOOKUP(A13,'[1]Summary List'!$C$2:$Z$50,24,0)</f>
        <v/>
      </c>
      <c r="D13" s="13">
        <f t="shared" ca="1" si="0"/>
        <v>47</v>
      </c>
      <c r="E13" s="14">
        <f>I13-56</f>
        <v>43802</v>
      </c>
      <c r="F13" s="15">
        <v>28850</v>
      </c>
      <c r="G13" s="16">
        <v>200000</v>
      </c>
      <c r="H13" s="11">
        <v>43827</v>
      </c>
      <c r="I13" s="14">
        <v>43858</v>
      </c>
      <c r="J13" s="15">
        <v>31568</v>
      </c>
      <c r="K13" s="16">
        <v>200000</v>
      </c>
      <c r="L13" s="11">
        <v>43878</v>
      </c>
      <c r="M13" s="14"/>
      <c r="N13" s="15"/>
      <c r="O13" s="16"/>
      <c r="P13" s="11" t="s">
        <v>9</v>
      </c>
      <c r="Q13" s="14">
        <v>43909</v>
      </c>
      <c r="R13" s="15">
        <v>34233</v>
      </c>
      <c r="S13" s="16">
        <v>200000</v>
      </c>
      <c r="T13" s="11">
        <v>43929</v>
      </c>
      <c r="U13" s="17">
        <f>IFERROR(VLOOKUP(A13,'[2]MAY 20'!$C$3:$H$43,2,0),"")</f>
        <v>43971</v>
      </c>
      <c r="V13" s="18">
        <f>IFERROR(VLOOKUP(A13,'[2]MAY 20'!$C$3:$H$43,3,0),"")</f>
        <v>36102</v>
      </c>
      <c r="W13" s="19">
        <f>IFERROR(VLOOKUP(A13,'[2]MAY 20'!$C$3:$H$43,6,0),"")</f>
        <v>200000</v>
      </c>
      <c r="X13" s="20" t="str">
        <f t="shared" si="1"/>
        <v>PAYMENT MAY20</v>
      </c>
    </row>
    <row r="14" spans="1:24" x14ac:dyDescent="0.25">
      <c r="A14" s="10" t="s">
        <v>20</v>
      </c>
      <c r="B14" s="11">
        <f>VLOOKUP(A14,'[1]Summary List'!$C$2:$Z$50,21,0)</f>
        <v>44025</v>
      </c>
      <c r="C14" s="12" t="str">
        <f ca="1">VLOOKUP(A14,'[1]Summary List'!$C$2:$Z$50,24,0)</f>
        <v/>
      </c>
      <c r="D14" s="13">
        <f t="shared" ca="1" si="0"/>
        <v>45</v>
      </c>
      <c r="E14" s="14"/>
      <c r="F14" s="15"/>
      <c r="G14" s="16"/>
      <c r="H14" s="11"/>
      <c r="I14" s="14">
        <v>43859</v>
      </c>
      <c r="J14" s="15">
        <v>40489</v>
      </c>
      <c r="K14" s="16">
        <v>200000</v>
      </c>
      <c r="L14" s="11">
        <v>43878</v>
      </c>
      <c r="M14" s="14"/>
      <c r="N14" s="15"/>
      <c r="O14" s="16"/>
      <c r="P14" s="11" t="s">
        <v>9</v>
      </c>
      <c r="Q14" s="14">
        <v>43909</v>
      </c>
      <c r="R14" s="15">
        <v>42676</v>
      </c>
      <c r="S14" s="16">
        <v>200000</v>
      </c>
      <c r="T14" s="11">
        <v>43929</v>
      </c>
      <c r="U14" s="17">
        <f>IFERROR(VLOOKUP(A14,'[2]MAY 20'!$C$3:$H$43,2,0),"")</f>
        <v>43969</v>
      </c>
      <c r="V14" s="18">
        <f>IFERROR(VLOOKUP(A14,'[2]MAY 20'!$C$3:$H$43,3,0),"")</f>
        <v>44507</v>
      </c>
      <c r="W14" s="19">
        <f>IFERROR(VLOOKUP(A14,'[2]MAY 20'!$C$3:$H$43,6,0),"")</f>
        <v>200000</v>
      </c>
      <c r="X14" s="20" t="str">
        <f t="shared" si="1"/>
        <v>PAYMENT MAY20</v>
      </c>
    </row>
    <row r="15" spans="1:24" x14ac:dyDescent="0.25">
      <c r="A15" s="10" t="s">
        <v>21</v>
      </c>
      <c r="B15" s="11">
        <f>VLOOKUP(A15,'[1]Summary List'!$C$2:$Z$50,21,0)</f>
        <v>44020</v>
      </c>
      <c r="C15" s="12" t="str">
        <f ca="1">VLOOKUP(A15,'[1]Summary List'!$C$2:$Z$50,24,0)</f>
        <v/>
      </c>
      <c r="D15" s="13">
        <f t="shared" ca="1" si="0"/>
        <v>40</v>
      </c>
      <c r="E15" s="14">
        <v>43804</v>
      </c>
      <c r="F15" s="15">
        <v>22497</v>
      </c>
      <c r="G15" s="16">
        <v>200000</v>
      </c>
      <c r="H15" s="11">
        <v>43878</v>
      </c>
      <c r="I15" s="14"/>
      <c r="J15" s="15"/>
      <c r="K15" s="16"/>
      <c r="L15" s="11" t="s">
        <v>9</v>
      </c>
      <c r="M15" s="14">
        <v>43866</v>
      </c>
      <c r="N15" s="15">
        <v>24067</v>
      </c>
      <c r="O15" s="16">
        <v>200000</v>
      </c>
      <c r="P15" s="11">
        <v>43878</v>
      </c>
      <c r="Q15" s="14">
        <v>43913</v>
      </c>
      <c r="R15" s="15">
        <v>25227</v>
      </c>
      <c r="S15" s="16">
        <v>200000</v>
      </c>
      <c r="T15" s="11">
        <v>43929</v>
      </c>
      <c r="U15" s="17">
        <f>IFERROR(VLOOKUP(A15,'[2]MAY 20'!$C$3:$H$43,2,0),"")</f>
        <v>43964</v>
      </c>
      <c r="V15" s="18">
        <f>IFERROR(VLOOKUP(A15,'[2]MAY 20'!$C$3:$H$43,3,0),"")</f>
        <v>25981</v>
      </c>
      <c r="W15" s="19">
        <f>IFERROR(VLOOKUP(A15,'[2]MAY 20'!$C$3:$H$43,6,0),"")</f>
        <v>200000</v>
      </c>
      <c r="X15" s="20" t="str">
        <f t="shared" si="1"/>
        <v>PAYMENT MAY20</v>
      </c>
    </row>
    <row r="16" spans="1:24" x14ac:dyDescent="0.25">
      <c r="A16" s="10" t="s">
        <v>22</v>
      </c>
      <c r="B16" s="11">
        <f>VLOOKUP(A16,'[1]Summary List'!$C$2:$Z$50,21,0)</f>
        <v>44025</v>
      </c>
      <c r="C16" s="12" t="str">
        <f ca="1">VLOOKUP(A16,'[1]Summary List'!$C$2:$Z$50,24,0)</f>
        <v/>
      </c>
      <c r="D16" s="13">
        <f t="shared" ca="1" si="0"/>
        <v>45</v>
      </c>
      <c r="E16" s="14">
        <v>43826</v>
      </c>
      <c r="F16" s="15">
        <v>21788</v>
      </c>
      <c r="G16" s="16">
        <v>200000</v>
      </c>
      <c r="H16" s="11">
        <v>43878</v>
      </c>
      <c r="I16" s="14">
        <v>43860</v>
      </c>
      <c r="J16" s="15">
        <v>23076</v>
      </c>
      <c r="K16" s="16">
        <v>200000</v>
      </c>
      <c r="L16" s="11">
        <v>43878</v>
      </c>
      <c r="M16" s="14"/>
      <c r="N16" s="15"/>
      <c r="O16" s="16"/>
      <c r="P16" s="11" t="s">
        <v>9</v>
      </c>
      <c r="Q16" s="14">
        <v>43909</v>
      </c>
      <c r="R16" s="15">
        <v>25358</v>
      </c>
      <c r="S16" s="16">
        <v>200000</v>
      </c>
      <c r="T16" s="11">
        <v>43929</v>
      </c>
      <c r="U16" s="17">
        <f>IFERROR(VLOOKUP(A16,'[2]MAY 20'!$C$3:$H$43,2,0),"")</f>
        <v>43969</v>
      </c>
      <c r="V16" s="18">
        <f>IFERROR(VLOOKUP(A16,'[2]MAY 20'!$C$3:$H$43,3,0),"")</f>
        <v>26385</v>
      </c>
      <c r="W16" s="19">
        <f>IFERROR(VLOOKUP(A16,'[2]MAY 20'!$C$3:$H$43,6,0),"")</f>
        <v>200000</v>
      </c>
      <c r="X16" s="20" t="str">
        <f t="shared" si="1"/>
        <v>PAYMENT MAY20</v>
      </c>
    </row>
    <row r="17" spans="1:24" x14ac:dyDescent="0.25">
      <c r="A17" s="10" t="s">
        <v>23</v>
      </c>
      <c r="B17" s="11">
        <f>VLOOKUP(A17,'[1]Summary List'!$C$2:$Z$50,21,0)</f>
        <v>44026</v>
      </c>
      <c r="C17" s="12" t="str">
        <f ca="1">VLOOKUP(A17,'[1]Summary List'!$C$2:$Z$50,24,0)</f>
        <v/>
      </c>
      <c r="D17" s="13">
        <f t="shared" ca="1" si="0"/>
        <v>46</v>
      </c>
      <c r="E17" s="14"/>
      <c r="F17" s="15"/>
      <c r="G17" s="16"/>
      <c r="H17" s="11"/>
      <c r="I17" s="14">
        <v>43853</v>
      </c>
      <c r="J17" s="15">
        <v>45404</v>
      </c>
      <c r="K17" s="16">
        <v>200000</v>
      </c>
      <c r="L17" s="11">
        <v>43878</v>
      </c>
      <c r="M17" s="14"/>
      <c r="N17" s="15"/>
      <c r="O17" s="16"/>
      <c r="P17" s="11" t="s">
        <v>9</v>
      </c>
      <c r="Q17" s="14">
        <v>43909</v>
      </c>
      <c r="R17" s="15">
        <v>49030</v>
      </c>
      <c r="S17" s="16">
        <v>200000</v>
      </c>
      <c r="T17" s="11">
        <v>43929</v>
      </c>
      <c r="U17" s="17">
        <f>IFERROR(VLOOKUP(A17,'[2]MAY 20'!$C$3:$H$43,2,0),"")</f>
        <v>43970</v>
      </c>
      <c r="V17" s="18">
        <f>IFERROR(VLOOKUP(A17,'[2]MAY 20'!$C$3:$H$43,3,0),"")</f>
        <v>51434</v>
      </c>
      <c r="W17" s="19">
        <f>IFERROR(VLOOKUP(A17,'[2]MAY 20'!$C$3:$H$43,6,0),"")</f>
        <v>200000</v>
      </c>
      <c r="X17" s="20" t="str">
        <f t="shared" si="1"/>
        <v>PAYMENT MAY20</v>
      </c>
    </row>
    <row r="18" spans="1:24" x14ac:dyDescent="0.25">
      <c r="A18" s="10" t="s">
        <v>24</v>
      </c>
      <c r="B18" s="11">
        <f>VLOOKUP(A18,'[1]Summary List'!$C$2:$Z$50,21,0)</f>
        <v>44021</v>
      </c>
      <c r="C18" s="12" t="str">
        <f ca="1">VLOOKUP(A18,'[1]Summary List'!$C$2:$Z$50,24,0)</f>
        <v/>
      </c>
      <c r="D18" s="13">
        <f t="shared" ca="1" si="0"/>
        <v>41</v>
      </c>
      <c r="E18" s="14"/>
      <c r="F18" s="15"/>
      <c r="G18" s="16"/>
      <c r="H18" s="11"/>
      <c r="I18" s="14">
        <v>43860</v>
      </c>
      <c r="J18" s="15">
        <v>37323</v>
      </c>
      <c r="K18" s="16">
        <v>200000</v>
      </c>
      <c r="L18" s="11">
        <v>43878</v>
      </c>
      <c r="M18" s="14"/>
      <c r="N18" s="15"/>
      <c r="O18" s="16"/>
      <c r="P18" s="11" t="s">
        <v>9</v>
      </c>
      <c r="Q18" s="14">
        <v>43909</v>
      </c>
      <c r="R18" s="15">
        <v>40177</v>
      </c>
      <c r="S18" s="16">
        <v>200000</v>
      </c>
      <c r="T18" s="11">
        <v>43929</v>
      </c>
      <c r="U18" s="17">
        <f>IFERROR(VLOOKUP(A18,'[2]MAY 20'!$C$3:$H$43,2,0),"")</f>
        <v>43965</v>
      </c>
      <c r="V18" s="18">
        <f>IFERROR(VLOOKUP(A18,'[2]MAY 20'!$C$3:$H$43,3,0),"")</f>
        <v>41276</v>
      </c>
      <c r="W18" s="19">
        <f>IFERROR(VLOOKUP(A18,'[2]MAY 20'!$C$3:$H$43,6,0),"")</f>
        <v>200000</v>
      </c>
      <c r="X18" s="20" t="str">
        <f t="shared" si="1"/>
        <v>PAYMENT MAY20</v>
      </c>
    </row>
    <row r="19" spans="1:24" x14ac:dyDescent="0.25">
      <c r="A19" s="10" t="s">
        <v>25</v>
      </c>
      <c r="B19" s="11">
        <f>VLOOKUP(A19,'[1]Summary List'!$C$2:$Z$50,21,0)</f>
        <v>44025</v>
      </c>
      <c r="C19" s="12" t="str">
        <f ca="1">VLOOKUP(A19,'[1]Summary List'!$C$2:$Z$50,24,0)</f>
        <v/>
      </c>
      <c r="D19" s="13">
        <f t="shared" ca="1" si="0"/>
        <v>45</v>
      </c>
      <c r="E19" s="14"/>
      <c r="F19" s="15"/>
      <c r="G19" s="16"/>
      <c r="H19" s="11"/>
      <c r="I19" s="14">
        <v>43860</v>
      </c>
      <c r="J19" s="15">
        <v>24257</v>
      </c>
      <c r="K19" s="16">
        <v>200000</v>
      </c>
      <c r="L19" s="11">
        <v>43878</v>
      </c>
      <c r="M19" s="14"/>
      <c r="N19" s="15"/>
      <c r="O19" s="16"/>
      <c r="P19" s="11" t="s">
        <v>9</v>
      </c>
      <c r="Q19" s="14">
        <v>43913</v>
      </c>
      <c r="R19" s="15">
        <v>26663</v>
      </c>
      <c r="S19" s="16">
        <v>200000</v>
      </c>
      <c r="T19" s="11">
        <v>43929</v>
      </c>
      <c r="U19" s="17">
        <f>IFERROR(VLOOKUP(A19,'[2]MAY 20'!$C$3:$H$43,2,0),"")</f>
        <v>43969</v>
      </c>
      <c r="V19" s="18">
        <f>IFERROR(VLOOKUP(A19,'[2]MAY 20'!$C$3:$H$43,3,0),"")</f>
        <v>28524</v>
      </c>
      <c r="W19" s="19">
        <f>IFERROR(VLOOKUP(A19,'[2]MAY 20'!$C$3:$H$43,6,0),"")</f>
        <v>200000</v>
      </c>
      <c r="X19" s="20" t="str">
        <f t="shared" si="1"/>
        <v>PAYMENT MAY20</v>
      </c>
    </row>
    <row r="20" spans="1:24" x14ac:dyDescent="0.25">
      <c r="A20" s="10" t="s">
        <v>26</v>
      </c>
      <c r="B20" s="11">
        <f>VLOOKUP(A20,'[1]Summary List'!$C$2:$Z$50,21,0)</f>
        <v>44026</v>
      </c>
      <c r="C20" s="12" t="str">
        <f ca="1">VLOOKUP(A20,'[1]Summary List'!$C$2:$Z$50,24,0)</f>
        <v/>
      </c>
      <c r="D20" s="13">
        <f t="shared" ca="1" si="0"/>
        <v>46</v>
      </c>
      <c r="E20" s="14"/>
      <c r="F20" s="15"/>
      <c r="G20" s="16"/>
      <c r="H20" s="11"/>
      <c r="I20" s="14">
        <v>43858</v>
      </c>
      <c r="J20" s="15">
        <v>33305</v>
      </c>
      <c r="K20" s="16">
        <v>200000</v>
      </c>
      <c r="L20" s="11">
        <v>43878</v>
      </c>
      <c r="M20" s="14"/>
      <c r="N20" s="15"/>
      <c r="O20" s="16"/>
      <c r="P20" s="11" t="s">
        <v>9</v>
      </c>
      <c r="Q20" s="14">
        <v>43913</v>
      </c>
      <c r="R20" s="15">
        <v>37364</v>
      </c>
      <c r="S20" s="16">
        <v>200000</v>
      </c>
      <c r="T20" s="11">
        <v>43929</v>
      </c>
      <c r="U20" s="17">
        <f>IFERROR(VLOOKUP(A20,'[2]MAY 20'!$C$3:$H$43,2,0),"")</f>
        <v>43970</v>
      </c>
      <c r="V20" s="18">
        <f>IFERROR(VLOOKUP(A20,'[2]MAY 20'!$C$3:$H$43,3,0),"")</f>
        <v>38948</v>
      </c>
      <c r="W20" s="19">
        <f>IFERROR(VLOOKUP(A20,'[2]MAY 20'!$C$3:$H$43,6,0),"")</f>
        <v>200000</v>
      </c>
      <c r="X20" s="20" t="str">
        <f t="shared" si="1"/>
        <v>PAYMENT MAY20</v>
      </c>
    </row>
    <row r="21" spans="1:24" x14ac:dyDescent="0.25">
      <c r="A21" s="10" t="s">
        <v>27</v>
      </c>
      <c r="B21" s="11">
        <f>VLOOKUP(A21,'[1]Summary List'!$C$2:$Z$50,21,0)</f>
        <v>44026</v>
      </c>
      <c r="C21" s="12" t="str">
        <f ca="1">VLOOKUP(A21,'[1]Summary List'!$C$2:$Z$50,24,0)</f>
        <v/>
      </c>
      <c r="D21" s="13">
        <f t="shared" ca="1" si="0"/>
        <v>46</v>
      </c>
      <c r="E21" s="14"/>
      <c r="F21" s="15"/>
      <c r="G21" s="16"/>
      <c r="H21" s="11"/>
      <c r="I21" s="14">
        <v>43859</v>
      </c>
      <c r="J21" s="15">
        <v>22222</v>
      </c>
      <c r="K21" s="16">
        <v>200000</v>
      </c>
      <c r="L21" s="11">
        <v>43878</v>
      </c>
      <c r="M21" s="14"/>
      <c r="N21" s="15"/>
      <c r="O21" s="16"/>
      <c r="P21" s="11" t="s">
        <v>9</v>
      </c>
      <c r="Q21" s="14">
        <v>43913</v>
      </c>
      <c r="R21" s="15">
        <v>31278</v>
      </c>
      <c r="S21" s="16">
        <v>200000</v>
      </c>
      <c r="T21" s="11">
        <v>43929</v>
      </c>
      <c r="U21" s="17">
        <f>IFERROR(VLOOKUP(A21,'[2]MAY 20'!$C$3:$H$43,2,0),"")</f>
        <v>43970</v>
      </c>
      <c r="V21" s="18">
        <f>IFERROR(VLOOKUP(A21,'[2]MAY 20'!$C$3:$H$43,3,0),"")</f>
        <v>32322</v>
      </c>
      <c r="W21" s="19">
        <f>IFERROR(VLOOKUP(A21,'[2]MAY 20'!$C$3:$H$43,6,0),"")</f>
        <v>200000</v>
      </c>
      <c r="X21" s="20" t="str">
        <f t="shared" si="1"/>
        <v>PAYMENT MAY20</v>
      </c>
    </row>
    <row r="22" spans="1:24" x14ac:dyDescent="0.25">
      <c r="A22" s="10" t="s">
        <v>28</v>
      </c>
      <c r="B22" s="11">
        <f>VLOOKUP(A22,'[1]Summary List'!$C$2:$Z$50,21,0)</f>
        <v>44026</v>
      </c>
      <c r="C22" s="12" t="str">
        <f ca="1">VLOOKUP(A22,'[1]Summary List'!$C$2:$Z$50,24,0)</f>
        <v/>
      </c>
      <c r="D22" s="13">
        <f t="shared" ca="1" si="0"/>
        <v>46</v>
      </c>
      <c r="E22" s="14"/>
      <c r="F22" s="15"/>
      <c r="G22" s="16"/>
      <c r="H22" s="11"/>
      <c r="I22" s="14">
        <v>43859</v>
      </c>
      <c r="J22" s="15">
        <v>29031</v>
      </c>
      <c r="K22" s="16">
        <v>200000</v>
      </c>
      <c r="L22" s="11">
        <v>43878</v>
      </c>
      <c r="M22" s="14"/>
      <c r="N22" s="15"/>
      <c r="O22" s="16"/>
      <c r="P22" s="11" t="s">
        <v>9</v>
      </c>
      <c r="Q22" s="14">
        <v>43913</v>
      </c>
      <c r="R22" s="15">
        <v>23981</v>
      </c>
      <c r="S22" s="16">
        <v>200000</v>
      </c>
      <c r="T22" s="11">
        <v>43929</v>
      </c>
      <c r="U22" s="17">
        <f>IFERROR(VLOOKUP(A22,'[2]MAY 20'!$C$3:$H$43,2,0),"")</f>
        <v>43970</v>
      </c>
      <c r="V22" s="18">
        <f>IFERROR(VLOOKUP(A22,'[2]MAY 20'!$C$3:$H$43,3,0),"")</f>
        <v>24831</v>
      </c>
      <c r="W22" s="19">
        <f>IFERROR(VLOOKUP(A22,'[2]MAY 20'!$C$3:$H$43,6,0),"")</f>
        <v>200000</v>
      </c>
      <c r="X22" s="20" t="str">
        <f t="shared" si="1"/>
        <v>PAYMENT MAY20</v>
      </c>
    </row>
    <row r="23" spans="1:24" x14ac:dyDescent="0.25">
      <c r="A23" s="10" t="s">
        <v>29</v>
      </c>
      <c r="B23" s="11">
        <f>VLOOKUP(A23,'[1]Summary List'!$C$2:$Z$50,21,0)</f>
        <v>44018</v>
      </c>
      <c r="C23" s="12" t="str">
        <f ca="1">VLOOKUP(A23,'[1]Summary List'!$C$2:$Z$50,24,0)</f>
        <v/>
      </c>
      <c r="D23" s="13">
        <f t="shared" ca="1" si="0"/>
        <v>38</v>
      </c>
      <c r="E23" s="14"/>
      <c r="F23" s="15"/>
      <c r="G23" s="16"/>
      <c r="H23" s="11"/>
      <c r="I23" s="14"/>
      <c r="J23" s="15"/>
      <c r="K23" s="16"/>
      <c r="L23" s="11" t="s">
        <v>9</v>
      </c>
      <c r="M23" s="14">
        <v>43887</v>
      </c>
      <c r="N23" s="15">
        <v>56432</v>
      </c>
      <c r="O23" s="16">
        <v>200000</v>
      </c>
      <c r="P23" s="11">
        <v>43878</v>
      </c>
      <c r="Q23" s="14"/>
      <c r="R23" s="15"/>
      <c r="S23" s="16"/>
      <c r="T23" s="11"/>
      <c r="U23" s="17">
        <f>IFERROR(VLOOKUP(A23,'[2]MAY 20'!$C$3:$H$43,2,0),"")</f>
        <v>43962</v>
      </c>
      <c r="V23" s="18">
        <f>IFERROR(VLOOKUP(A23,'[2]MAY 20'!$C$3:$H$43,3,0),"")</f>
        <v>62763</v>
      </c>
      <c r="W23" s="19">
        <f>IFERROR(VLOOKUP(A23,'[2]MAY 20'!$C$3:$H$43,6,0),"")</f>
        <v>200000</v>
      </c>
      <c r="X23" s="20" t="str">
        <f t="shared" si="1"/>
        <v>PAYMENT MAY20</v>
      </c>
    </row>
    <row r="24" spans="1:24" x14ac:dyDescent="0.25">
      <c r="A24" s="10" t="s">
        <v>30</v>
      </c>
      <c r="B24" s="11">
        <f>VLOOKUP(A24,'[1]Summary List'!$C$2:$Z$50,21,0)</f>
        <v>44021</v>
      </c>
      <c r="C24" s="12" t="str">
        <f ca="1">VLOOKUP(A24,'[1]Summary List'!$C$2:$Z$50,24,0)</f>
        <v/>
      </c>
      <c r="D24" s="13">
        <f t="shared" ca="1" si="0"/>
        <v>41</v>
      </c>
      <c r="E24" s="14"/>
      <c r="F24" s="15"/>
      <c r="G24" s="16"/>
      <c r="H24" s="11"/>
      <c r="I24" s="14">
        <v>43857</v>
      </c>
      <c r="J24" s="15">
        <v>144469</v>
      </c>
      <c r="K24" s="16">
        <v>200000</v>
      </c>
      <c r="L24" s="11">
        <v>43878</v>
      </c>
      <c r="M24" s="14"/>
      <c r="N24" s="15"/>
      <c r="O24" s="16"/>
      <c r="P24" s="11" t="s">
        <v>9</v>
      </c>
      <c r="Q24" s="14">
        <v>43910</v>
      </c>
      <c r="R24" s="15">
        <v>146828</v>
      </c>
      <c r="S24" s="16">
        <v>200000</v>
      </c>
      <c r="T24" s="11">
        <v>43929</v>
      </c>
      <c r="U24" s="17">
        <f>IFERROR(VLOOKUP(A24,'[2]MAY 20'!$C$3:$H$43,2,0),"")</f>
        <v>43965</v>
      </c>
      <c r="V24" s="18">
        <f>IFERROR(VLOOKUP(A24,'[2]MAY 20'!$C$3:$H$43,3,0),"")</f>
        <v>148086</v>
      </c>
      <c r="W24" s="19">
        <f>IFERROR(VLOOKUP(A24,'[2]MAY 20'!$C$3:$H$43,6,0),"")</f>
        <v>200000</v>
      </c>
      <c r="X24" s="20" t="str">
        <f t="shared" si="1"/>
        <v>PAYMENT MAY20</v>
      </c>
    </row>
    <row r="25" spans="1:24" x14ac:dyDescent="0.25">
      <c r="A25" s="10" t="s">
        <v>31</v>
      </c>
      <c r="B25" s="11">
        <f>VLOOKUP(A25,'[1]Summary List'!$C$2:$Z$50,21,0)</f>
        <v>44025</v>
      </c>
      <c r="C25" s="12" t="str">
        <f ca="1">VLOOKUP(A25,'[1]Summary List'!$C$2:$Z$50,24,0)</f>
        <v/>
      </c>
      <c r="D25" s="13">
        <f t="shared" ca="1" si="0"/>
        <v>45</v>
      </c>
      <c r="E25" s="14">
        <v>43816</v>
      </c>
      <c r="F25" s="15">
        <v>24091</v>
      </c>
      <c r="G25" s="16">
        <v>200000</v>
      </c>
      <c r="H25" s="11">
        <v>43878</v>
      </c>
      <c r="I25" s="14">
        <v>43859</v>
      </c>
      <c r="J25" s="15">
        <v>25745</v>
      </c>
      <c r="K25" s="16">
        <v>200000</v>
      </c>
      <c r="L25" s="11">
        <v>43878</v>
      </c>
      <c r="M25" s="14"/>
      <c r="N25" s="15"/>
      <c r="O25" s="16"/>
      <c r="P25" s="11" t="s">
        <v>9</v>
      </c>
      <c r="Q25" s="14">
        <v>43910</v>
      </c>
      <c r="R25" s="15">
        <v>27913</v>
      </c>
      <c r="S25" s="16">
        <v>200000</v>
      </c>
      <c r="T25" s="11">
        <v>43929</v>
      </c>
      <c r="U25" s="17">
        <f>IFERROR(VLOOKUP(A25,'[2]MAY 20'!$C$3:$H$43,2,0),"")</f>
        <v>43969</v>
      </c>
      <c r="V25" s="18">
        <f>IFERROR(VLOOKUP(A25,'[2]MAY 20'!$C$3:$H$43,3,0),"")</f>
        <v>29860</v>
      </c>
      <c r="W25" s="19">
        <f>IFERROR(VLOOKUP(A25,'[2]MAY 20'!$C$3:$H$43,6,0),"")</f>
        <v>200000</v>
      </c>
      <c r="X25" s="20" t="str">
        <f t="shared" si="1"/>
        <v>PAYMENT MAY20</v>
      </c>
    </row>
    <row r="26" spans="1:24" x14ac:dyDescent="0.25">
      <c r="A26" s="10" t="s">
        <v>32</v>
      </c>
      <c r="B26" s="11">
        <f>VLOOKUP(A26,'[1]Summary List'!$C$2:$Z$50,21,0)</f>
        <v>44026</v>
      </c>
      <c r="C26" s="12" t="str">
        <f ca="1">VLOOKUP(A26,'[1]Summary List'!$C$2:$Z$50,24,0)</f>
        <v/>
      </c>
      <c r="D26" s="13">
        <f t="shared" ca="1" si="0"/>
        <v>46</v>
      </c>
      <c r="E26" s="14">
        <f>I26-56</f>
        <v>43804</v>
      </c>
      <c r="F26" s="15">
        <v>25512</v>
      </c>
      <c r="G26" s="16">
        <v>200000</v>
      </c>
      <c r="H26" s="11">
        <v>43827</v>
      </c>
      <c r="I26" s="14">
        <v>43860</v>
      </c>
      <c r="J26" s="15">
        <v>28494</v>
      </c>
      <c r="K26" s="16">
        <v>200000</v>
      </c>
      <c r="L26" s="11">
        <v>43878</v>
      </c>
      <c r="M26" s="14"/>
      <c r="N26" s="15"/>
      <c r="O26" s="16"/>
      <c r="P26" s="11" t="s">
        <v>9</v>
      </c>
      <c r="Q26" s="14">
        <v>43910</v>
      </c>
      <c r="R26" s="15">
        <v>30913</v>
      </c>
      <c r="S26" s="16">
        <v>200000</v>
      </c>
      <c r="T26" s="11">
        <v>43929</v>
      </c>
      <c r="U26" s="17">
        <f>IFERROR(VLOOKUP(A26,'[2]MAY 20'!$C$3:$H$43,2,0),"")</f>
        <v>43970</v>
      </c>
      <c r="V26" s="18">
        <f>IFERROR(VLOOKUP(A26,'[2]MAY 20'!$C$3:$H$43,3,0),"")</f>
        <v>32416</v>
      </c>
      <c r="W26" s="19">
        <f>IFERROR(VLOOKUP(A26,'[2]MAY 20'!$C$3:$H$43,6,0),"")</f>
        <v>200000</v>
      </c>
      <c r="X26" s="20" t="str">
        <f t="shared" si="1"/>
        <v>PAYMENT MAY20</v>
      </c>
    </row>
    <row r="27" spans="1:24" x14ac:dyDescent="0.25">
      <c r="A27" s="10" t="s">
        <v>33</v>
      </c>
      <c r="B27" s="11">
        <f>VLOOKUP(A27,'[1]Summary List'!$C$2:$Z$50,21,0)</f>
        <v>44025</v>
      </c>
      <c r="C27" s="12" t="str">
        <f ca="1">VLOOKUP(A27,'[1]Summary List'!$C$2:$Z$50,24,0)</f>
        <v/>
      </c>
      <c r="D27" s="13">
        <f t="shared" ca="1" si="0"/>
        <v>45</v>
      </c>
      <c r="E27" s="14"/>
      <c r="F27" s="15"/>
      <c r="G27" s="16"/>
      <c r="H27" s="11"/>
      <c r="I27" s="14">
        <v>43858</v>
      </c>
      <c r="J27" s="15">
        <v>22162</v>
      </c>
      <c r="K27" s="16">
        <v>200000</v>
      </c>
      <c r="L27" s="11">
        <v>43878</v>
      </c>
      <c r="M27" s="14"/>
      <c r="N27" s="15"/>
      <c r="O27" s="16"/>
      <c r="P27" s="11" t="s">
        <v>9</v>
      </c>
      <c r="Q27" s="14">
        <v>43909</v>
      </c>
      <c r="R27" s="15">
        <v>24707</v>
      </c>
      <c r="S27" s="16">
        <v>200000</v>
      </c>
      <c r="T27" s="11">
        <v>43929</v>
      </c>
      <c r="U27" s="17">
        <f>IFERROR(VLOOKUP(A27,'[2]MAY 20'!$C$3:$H$43,2,0),"")</f>
        <v>43969</v>
      </c>
      <c r="V27" s="18">
        <f>IFERROR(VLOOKUP(A27,'[2]MAY 20'!$C$3:$H$43,3,0),"")</f>
        <v>25765</v>
      </c>
      <c r="W27" s="19">
        <f>IFERROR(VLOOKUP(A27,'[2]MAY 20'!$C$3:$H$43,6,0),"")</f>
        <v>200000</v>
      </c>
      <c r="X27" s="20" t="str">
        <f t="shared" si="1"/>
        <v>PAYMENT MAY20</v>
      </c>
    </row>
    <row r="28" spans="1:24" x14ac:dyDescent="0.25">
      <c r="A28" s="10" t="s">
        <v>34</v>
      </c>
      <c r="B28" s="11">
        <f>VLOOKUP(A28,'[1]Summary List'!$C$2:$Z$50,21,0)</f>
        <v>43565</v>
      </c>
      <c r="C28" s="12" t="str">
        <f>VLOOKUP(A28,'[1]Summary List'!$C$2:$Z$50,24,0)</f>
        <v>SCRAP</v>
      </c>
      <c r="D28" s="13">
        <f t="shared" ca="1" si="0"/>
        <v>-415</v>
      </c>
      <c r="E28" s="14"/>
      <c r="F28" s="15"/>
      <c r="G28" s="16"/>
      <c r="H28" s="11"/>
      <c r="I28" s="14"/>
      <c r="J28" s="15"/>
      <c r="K28" s="16"/>
      <c r="L28" s="11" t="s">
        <v>9</v>
      </c>
      <c r="M28" s="14"/>
      <c r="N28" s="15"/>
      <c r="O28" s="16"/>
      <c r="P28" s="11" t="s">
        <v>9</v>
      </c>
      <c r="Q28" s="14"/>
      <c r="R28" s="15"/>
      <c r="S28" s="16"/>
      <c r="T28" s="11"/>
      <c r="U28" s="14" t="str">
        <f>IFERROR(VLOOKUP(A28,'[2]MAY 20'!$C$3:$H$43,2,0),"")</f>
        <v/>
      </c>
      <c r="V28" s="32" t="str">
        <f>IFERROR(VLOOKUP(A28,'[2]MAY 20'!$C$3:$H$43,3,0),"")</f>
        <v/>
      </c>
      <c r="W28" s="33" t="str">
        <f>IFERROR(VLOOKUP(A28,'[2]MAY 20'!$C$3:$H$43,6,0),"")</f>
        <v/>
      </c>
      <c r="X28" s="20" t="str">
        <f t="shared" si="1"/>
        <v/>
      </c>
    </row>
    <row r="29" spans="1:24" x14ac:dyDescent="0.25">
      <c r="A29" s="10" t="s">
        <v>35</v>
      </c>
      <c r="B29" s="11">
        <f>VLOOKUP(A29,'[1]Summary List'!$C$2:$Z$50,21,0)</f>
        <v>44021</v>
      </c>
      <c r="C29" s="12" t="str">
        <f ca="1">VLOOKUP(A29,'[1]Summary List'!$C$2:$Z$50,24,0)</f>
        <v/>
      </c>
      <c r="D29" s="13">
        <f t="shared" ca="1" si="0"/>
        <v>41</v>
      </c>
      <c r="E29" s="14"/>
      <c r="F29" s="15"/>
      <c r="G29" s="16"/>
      <c r="H29" s="11"/>
      <c r="I29" s="14">
        <v>43857</v>
      </c>
      <c r="J29" s="15">
        <v>163686</v>
      </c>
      <c r="K29" s="16">
        <v>200000</v>
      </c>
      <c r="L29" s="11">
        <v>43878</v>
      </c>
      <c r="M29" s="14"/>
      <c r="N29" s="15"/>
      <c r="O29" s="16"/>
      <c r="P29" s="11" t="s">
        <v>9</v>
      </c>
      <c r="Q29" s="14">
        <v>43910</v>
      </c>
      <c r="R29" s="15">
        <v>165545</v>
      </c>
      <c r="S29" s="16">
        <v>200000</v>
      </c>
      <c r="T29" s="11">
        <v>43929</v>
      </c>
      <c r="U29" s="17">
        <f>IFERROR(VLOOKUP(A29,'[2]MAY 20'!$C$3:$H$43,2,0),"")</f>
        <v>43965</v>
      </c>
      <c r="V29" s="18">
        <f>IFERROR(VLOOKUP(A29,'[2]MAY 20'!$C$3:$H$43,3,0),"")</f>
        <v>166635</v>
      </c>
      <c r="W29" s="19">
        <f>IFERROR(VLOOKUP(A29,'[2]MAY 20'!$C$3:$H$43,6,0),"")</f>
        <v>200000</v>
      </c>
      <c r="X29" s="20" t="str">
        <f t="shared" si="1"/>
        <v>PAYMENT MAY20</v>
      </c>
    </row>
    <row r="30" spans="1:24" x14ac:dyDescent="0.25">
      <c r="A30" s="10" t="s">
        <v>36</v>
      </c>
      <c r="B30" s="11">
        <f>VLOOKUP(A30,'[1]Summary List'!$C$2:$Z$50,21,0)</f>
        <v>43781</v>
      </c>
      <c r="C30" s="12" t="str">
        <f>VLOOKUP(A30,'[1]Summary List'!$C$2:$Z$50,24,0)</f>
        <v>SCRAP</v>
      </c>
      <c r="D30" s="13">
        <f t="shared" ca="1" si="0"/>
        <v>-199</v>
      </c>
      <c r="E30" s="14"/>
      <c r="F30" s="15"/>
      <c r="G30" s="16"/>
      <c r="H30" s="11"/>
      <c r="I30" s="14"/>
      <c r="J30" s="15"/>
      <c r="K30" s="16"/>
      <c r="L30" s="11" t="s">
        <v>9</v>
      </c>
      <c r="M30" s="14"/>
      <c r="N30" s="15"/>
      <c r="O30" s="16"/>
      <c r="P30" s="11" t="s">
        <v>9</v>
      </c>
      <c r="Q30" s="14"/>
      <c r="R30" s="15"/>
      <c r="S30" s="16"/>
      <c r="T30" s="11"/>
      <c r="U30" s="14" t="str">
        <f>IFERROR(VLOOKUP(A30,'[2]MAY 20'!$C$3:$H$43,2,0),"")</f>
        <v/>
      </c>
      <c r="V30" s="32" t="str">
        <f>IFERROR(VLOOKUP(A30,'[2]MAY 20'!$C$3:$H$43,3,0),"")</f>
        <v/>
      </c>
      <c r="W30" s="33" t="str">
        <f>IFERROR(VLOOKUP(A30,'[2]MAY 20'!$C$3:$H$43,6,0),"")</f>
        <v/>
      </c>
      <c r="X30" s="20" t="str">
        <f t="shared" si="1"/>
        <v/>
      </c>
    </row>
    <row r="31" spans="1:24" x14ac:dyDescent="0.25">
      <c r="A31" s="10" t="s">
        <v>37</v>
      </c>
      <c r="B31" s="11">
        <f>VLOOKUP(A31,'[1]Summary List'!$C$2:$Z$50,21,0)</f>
        <v>43752</v>
      </c>
      <c r="C31" s="12" t="str">
        <f>VLOOKUP(A31,'[1]Summary List'!$C$2:$Z$50,24,0)</f>
        <v>SCRAP</v>
      </c>
      <c r="D31" s="13">
        <f t="shared" ca="1" si="0"/>
        <v>-228</v>
      </c>
      <c r="E31" s="14"/>
      <c r="F31" s="15"/>
      <c r="G31" s="16"/>
      <c r="H31" s="11"/>
      <c r="I31" s="14"/>
      <c r="J31" s="15"/>
      <c r="K31" s="16"/>
      <c r="L31" s="11" t="s">
        <v>9</v>
      </c>
      <c r="M31" s="14"/>
      <c r="N31" s="15"/>
      <c r="O31" s="16"/>
      <c r="P31" s="11" t="s">
        <v>9</v>
      </c>
      <c r="Q31" s="14"/>
      <c r="R31" s="15"/>
      <c r="S31" s="16"/>
      <c r="T31" s="11"/>
      <c r="U31" s="14" t="str">
        <f>IFERROR(VLOOKUP(A31,'[2]MAY 20'!$C$3:$H$43,2,0),"")</f>
        <v/>
      </c>
      <c r="V31" s="32" t="str">
        <f>IFERROR(VLOOKUP(A31,'[2]MAY 20'!$C$3:$H$43,3,0),"")</f>
        <v/>
      </c>
      <c r="W31" s="33" t="str">
        <f>IFERROR(VLOOKUP(A31,'[2]MAY 20'!$C$3:$H$43,6,0),"")</f>
        <v/>
      </c>
      <c r="X31" s="20" t="str">
        <f t="shared" si="1"/>
        <v/>
      </c>
    </row>
    <row r="32" spans="1:24" x14ac:dyDescent="0.25">
      <c r="A32" s="10" t="s">
        <v>38</v>
      </c>
      <c r="B32" s="11">
        <f>VLOOKUP(A32,'[1]Summary List'!$C$2:$Z$50,21,0)</f>
        <v>44020</v>
      </c>
      <c r="C32" s="12" t="str">
        <f ca="1">VLOOKUP(A32,'[1]Summary List'!$C$2:$Z$50,24,0)</f>
        <v/>
      </c>
      <c r="D32" s="13">
        <f t="shared" ca="1" si="0"/>
        <v>40</v>
      </c>
      <c r="E32" s="14"/>
      <c r="F32" s="15"/>
      <c r="G32" s="16"/>
      <c r="H32" s="11"/>
      <c r="I32" s="14">
        <v>43858</v>
      </c>
      <c r="J32" s="15">
        <v>47629</v>
      </c>
      <c r="K32" s="16">
        <v>200000</v>
      </c>
      <c r="L32" s="11">
        <v>43878</v>
      </c>
      <c r="M32" s="14"/>
      <c r="N32" s="15"/>
      <c r="O32" s="16"/>
      <c r="P32" s="11" t="s">
        <v>9</v>
      </c>
      <c r="Q32" s="14">
        <v>43910</v>
      </c>
      <c r="R32" s="15">
        <v>149963</v>
      </c>
      <c r="S32" s="16">
        <v>200000</v>
      </c>
      <c r="T32" s="11">
        <v>43929</v>
      </c>
      <c r="U32" s="17">
        <v>43964</v>
      </c>
      <c r="V32" s="18">
        <v>150901</v>
      </c>
      <c r="W32" s="19">
        <f>IFERROR(VLOOKUP(A32,'[2]MAY 20'!$C$3:$H$43,6,0),"")</f>
        <v>200000</v>
      </c>
      <c r="X32" s="20" t="str">
        <f t="shared" si="1"/>
        <v>PAYMENT MAY20</v>
      </c>
    </row>
    <row r="33" spans="1:24" x14ac:dyDescent="0.25">
      <c r="A33" s="10" t="s">
        <v>39</v>
      </c>
      <c r="B33" s="11">
        <f>VLOOKUP(A33,'[1]Summary List'!$C$2:$Z$50,21,0)</f>
        <v>44026</v>
      </c>
      <c r="C33" s="12" t="str">
        <f ca="1">VLOOKUP(A33,'[1]Summary List'!$C$2:$Z$50,24,0)</f>
        <v/>
      </c>
      <c r="D33" s="13">
        <f t="shared" ca="1" si="0"/>
        <v>46</v>
      </c>
      <c r="E33" s="14">
        <v>43803</v>
      </c>
      <c r="F33" s="15">
        <v>124438</v>
      </c>
      <c r="G33" s="16">
        <v>200000</v>
      </c>
      <c r="H33" s="11">
        <v>43878</v>
      </c>
      <c r="I33" s="14">
        <v>43859</v>
      </c>
      <c r="J33" s="15">
        <v>128888</v>
      </c>
      <c r="K33" s="16">
        <v>200000</v>
      </c>
      <c r="L33" s="11">
        <v>43878</v>
      </c>
      <c r="M33" s="14"/>
      <c r="N33" s="15"/>
      <c r="O33" s="16"/>
      <c r="P33" s="11" t="s">
        <v>9</v>
      </c>
      <c r="Q33" s="14">
        <v>43913</v>
      </c>
      <c r="R33" s="15">
        <v>132746</v>
      </c>
      <c r="S33" s="16">
        <v>200000</v>
      </c>
      <c r="T33" s="11">
        <v>43929</v>
      </c>
      <c r="U33" s="17">
        <f>IFERROR(VLOOKUP(A33,'[2]MAY 20'!$C$3:$H$43,2,0),"")</f>
        <v>43970</v>
      </c>
      <c r="V33" s="18">
        <f>IFERROR(VLOOKUP(A33,'[2]MAY 20'!$C$3:$H$43,3,0),"")</f>
        <v>134451</v>
      </c>
      <c r="W33" s="19">
        <f>IFERROR(VLOOKUP(A33,'[2]MAY 20'!$C$3:$H$43,6,0),"")</f>
        <v>200000</v>
      </c>
      <c r="X33" s="20" t="str">
        <f t="shared" si="1"/>
        <v>PAYMENT MAY20</v>
      </c>
    </row>
    <row r="34" spans="1:24" x14ac:dyDescent="0.25">
      <c r="A34" s="10" t="s">
        <v>40</v>
      </c>
      <c r="B34" s="11">
        <f>VLOOKUP(A34,'[1]Summary List'!$C$2:$Z$50,21,0)</f>
        <v>44027</v>
      </c>
      <c r="C34" s="12" t="str">
        <f ca="1">VLOOKUP(A34,'[1]Summary List'!$C$2:$Z$50,24,0)</f>
        <v/>
      </c>
      <c r="D34" s="13">
        <f t="shared" ca="1" si="0"/>
        <v>47</v>
      </c>
      <c r="E34" s="14"/>
      <c r="F34" s="15"/>
      <c r="G34" s="16"/>
      <c r="H34" s="11"/>
      <c r="I34" s="14">
        <v>43858</v>
      </c>
      <c r="J34" s="15">
        <v>118660</v>
      </c>
      <c r="K34" s="16">
        <v>200000</v>
      </c>
      <c r="L34" s="11">
        <v>43878</v>
      </c>
      <c r="M34" s="14"/>
      <c r="N34" s="15"/>
      <c r="O34" s="16"/>
      <c r="P34" s="11" t="s">
        <v>9</v>
      </c>
      <c r="Q34" s="14">
        <v>43909</v>
      </c>
      <c r="R34" s="15">
        <v>121838</v>
      </c>
      <c r="S34" s="16">
        <v>200000</v>
      </c>
      <c r="T34" s="11">
        <v>43929</v>
      </c>
      <c r="U34" s="17">
        <f>IFERROR(VLOOKUP(A34,'[2]MAY 20'!$C$3:$H$43,2,0),"")</f>
        <v>43971</v>
      </c>
      <c r="V34" s="18">
        <f>IFERROR(VLOOKUP(A34,'[2]MAY 20'!$C$3:$H$43,3,0),"")</f>
        <v>123521</v>
      </c>
      <c r="W34" s="19">
        <f>IFERROR(VLOOKUP(A34,'[2]MAY 20'!$C$3:$H$43,6,0),"")</f>
        <v>200000</v>
      </c>
      <c r="X34" s="20" t="str">
        <f t="shared" si="1"/>
        <v>PAYMENT MAY20</v>
      </c>
    </row>
    <row r="35" spans="1:24" x14ac:dyDescent="0.25">
      <c r="A35" s="10" t="s">
        <v>41</v>
      </c>
      <c r="B35" s="11">
        <f>VLOOKUP(A35,'[1]Summary List'!$C$2:$Z$50,21,0)</f>
        <v>44025</v>
      </c>
      <c r="C35" s="12" t="str">
        <f ca="1">VLOOKUP(A35,'[1]Summary List'!$C$2:$Z$50,24,0)</f>
        <v/>
      </c>
      <c r="D35" s="13">
        <f t="shared" ca="1" si="0"/>
        <v>45</v>
      </c>
      <c r="E35" s="14"/>
      <c r="F35" s="15"/>
      <c r="G35" s="16"/>
      <c r="H35" s="11"/>
      <c r="I35" s="14">
        <v>43861</v>
      </c>
      <c r="J35" s="15">
        <v>143786</v>
      </c>
      <c r="K35" s="16">
        <v>200000</v>
      </c>
      <c r="L35" s="11">
        <v>43878</v>
      </c>
      <c r="M35" s="14"/>
      <c r="N35" s="15"/>
      <c r="O35" s="16"/>
      <c r="P35" s="11" t="s">
        <v>9</v>
      </c>
      <c r="Q35" s="34">
        <v>43913</v>
      </c>
      <c r="R35" s="35">
        <v>146800</v>
      </c>
      <c r="S35" s="36">
        <v>200000</v>
      </c>
      <c r="T35" s="37">
        <v>43929</v>
      </c>
      <c r="U35" s="17">
        <v>43969</v>
      </c>
      <c r="V35" s="18">
        <v>149981</v>
      </c>
      <c r="W35" s="19">
        <v>200000</v>
      </c>
      <c r="X35" s="20" t="str">
        <f t="shared" si="1"/>
        <v>PAYMENT MAY20</v>
      </c>
    </row>
    <row r="36" spans="1:24" x14ac:dyDescent="0.25">
      <c r="A36" s="10" t="s">
        <v>42</v>
      </c>
      <c r="B36" s="11">
        <f>VLOOKUP(A36,'[1]Summary List'!$C$2:$Z$50,21,0)</f>
        <v>44024</v>
      </c>
      <c r="C36" s="12" t="str">
        <f ca="1">VLOOKUP(A36,'[1]Summary List'!$C$2:$Z$50,24,0)</f>
        <v/>
      </c>
      <c r="D36" s="13">
        <f t="shared" ca="1" si="0"/>
        <v>44</v>
      </c>
      <c r="E36" s="14">
        <v>43829</v>
      </c>
      <c r="F36" s="15">
        <v>149730</v>
      </c>
      <c r="G36" s="16">
        <v>200000</v>
      </c>
      <c r="H36" s="11">
        <v>43878</v>
      </c>
      <c r="I36" s="14">
        <v>43840</v>
      </c>
      <c r="J36" s="15">
        <v>150310</v>
      </c>
      <c r="K36" s="16">
        <v>200000</v>
      </c>
      <c r="L36" s="11">
        <v>43878</v>
      </c>
      <c r="M36" s="14"/>
      <c r="N36" s="15"/>
      <c r="O36" s="16"/>
      <c r="P36" s="11" t="s">
        <v>9</v>
      </c>
      <c r="Q36" s="14">
        <v>43908</v>
      </c>
      <c r="R36" s="15">
        <v>156177</v>
      </c>
      <c r="S36" s="16">
        <v>200000</v>
      </c>
      <c r="T36" s="11">
        <v>43929</v>
      </c>
      <c r="U36" s="17">
        <f>IFERROR(VLOOKUP(A36,'[2]MAY 20'!$C$3:$H$43,2,0),"")</f>
        <v>43969</v>
      </c>
      <c r="V36" s="18">
        <f>IFERROR(VLOOKUP(A36,'[2]MAY 20'!$C$3:$H$43,3,0),"")</f>
        <v>161232</v>
      </c>
      <c r="W36" s="19">
        <f>IFERROR(VLOOKUP(A36,'[2]MAY 20'!$C$3:$H$43,6,0),"")</f>
        <v>200000</v>
      </c>
      <c r="X36" s="20" t="str">
        <f t="shared" si="1"/>
        <v>PAYMENT MAY20</v>
      </c>
    </row>
    <row r="37" spans="1:24" x14ac:dyDescent="0.25">
      <c r="A37" s="10" t="s">
        <v>43</v>
      </c>
      <c r="B37" s="11">
        <f>VLOOKUP(A37,'[1]Summary List'!$C$2:$Z$50,21,0)</f>
        <v>43852</v>
      </c>
      <c r="C37" s="12" t="str">
        <f>VLOOKUP(A37,'[1]Summary List'!$C$2:$Z$50,24,0)</f>
        <v>SCRAP</v>
      </c>
      <c r="D37" s="13">
        <f t="shared" ca="1" si="0"/>
        <v>-128</v>
      </c>
      <c r="E37" s="14"/>
      <c r="F37" s="15"/>
      <c r="G37" s="16"/>
      <c r="H37" s="11"/>
      <c r="I37" s="14"/>
      <c r="J37" s="15"/>
      <c r="K37" s="16"/>
      <c r="L37" s="11" t="s">
        <v>9</v>
      </c>
      <c r="M37" s="14"/>
      <c r="N37" s="15"/>
      <c r="O37" s="16"/>
      <c r="P37" s="11" t="s">
        <v>9</v>
      </c>
      <c r="Q37" s="14"/>
      <c r="R37" s="15"/>
      <c r="S37" s="16"/>
      <c r="T37" s="11"/>
      <c r="U37" s="14" t="str">
        <f>IFERROR(VLOOKUP(A37,'[2]MAY 20'!$C$3:$H$43,2,0),"")</f>
        <v/>
      </c>
      <c r="V37" s="32" t="str">
        <f>IFERROR(VLOOKUP(A37,'[2]MAY 20'!$C$3:$H$43,3,0),"")</f>
        <v/>
      </c>
      <c r="W37" s="33" t="str">
        <f>IFERROR(VLOOKUP(A37,'[2]MAY 20'!$C$3:$H$43,6,0),"")</f>
        <v/>
      </c>
      <c r="X37" s="20" t="str">
        <f t="shared" si="1"/>
        <v/>
      </c>
    </row>
    <row r="38" spans="1:24" x14ac:dyDescent="0.25">
      <c r="A38" s="10" t="s">
        <v>44</v>
      </c>
      <c r="B38" s="11">
        <f>VLOOKUP(A38,'[1]Summary List'!$C$2:$Z$50,21,0)</f>
        <v>44024</v>
      </c>
      <c r="C38" s="12" t="str">
        <f ca="1">VLOOKUP(A38,'[1]Summary List'!$C$2:$Z$50,24,0)</f>
        <v/>
      </c>
      <c r="D38" s="13">
        <f t="shared" ca="1" si="0"/>
        <v>44</v>
      </c>
      <c r="E38" s="14">
        <v>43802</v>
      </c>
      <c r="F38" s="15">
        <v>47883</v>
      </c>
      <c r="G38" s="16">
        <v>200000</v>
      </c>
      <c r="H38" s="11">
        <v>43878</v>
      </c>
      <c r="I38" s="14">
        <v>43857</v>
      </c>
      <c r="J38" s="15">
        <v>55414</v>
      </c>
      <c r="K38" s="16">
        <v>200000</v>
      </c>
      <c r="L38" s="11">
        <v>43878</v>
      </c>
      <c r="M38" s="14"/>
      <c r="N38" s="15"/>
      <c r="O38" s="16"/>
      <c r="P38" s="11" t="s">
        <v>9</v>
      </c>
      <c r="Q38" s="14">
        <v>43910</v>
      </c>
      <c r="R38" s="15">
        <v>59744</v>
      </c>
      <c r="S38" s="16">
        <v>200000</v>
      </c>
      <c r="T38" s="11">
        <v>43929</v>
      </c>
      <c r="U38" s="17">
        <f>IFERROR(VLOOKUP(A38,'[2]MAY 20'!$C$3:$H$43,2,0),"")</f>
        <v>43969</v>
      </c>
      <c r="V38" s="18">
        <f>IFERROR(VLOOKUP(A38,'[2]MAY 20'!$C$3:$H$43,3,0),"")</f>
        <v>61987</v>
      </c>
      <c r="W38" s="19">
        <f>IFERROR(VLOOKUP(A38,'[2]MAY 20'!$C$3:$H$43,6,0),"")</f>
        <v>200000</v>
      </c>
      <c r="X38" s="20" t="str">
        <f t="shared" si="1"/>
        <v>PAYMENT MAY20</v>
      </c>
    </row>
    <row r="39" spans="1:24" x14ac:dyDescent="0.25">
      <c r="A39" s="10" t="s">
        <v>45</v>
      </c>
      <c r="B39" s="11">
        <f>VLOOKUP(A39,'[1]Summary List'!$C$2:$Z$50,21,0)</f>
        <v>44022</v>
      </c>
      <c r="C39" s="12" t="str">
        <f ca="1">VLOOKUP(A39,'[1]Summary List'!$C$2:$Z$50,24,0)</f>
        <v/>
      </c>
      <c r="D39" s="13">
        <f t="shared" ca="1" si="0"/>
        <v>42</v>
      </c>
      <c r="E39" s="14">
        <v>43817</v>
      </c>
      <c r="F39" s="15">
        <v>88276</v>
      </c>
      <c r="G39" s="16">
        <v>200000</v>
      </c>
      <c r="H39" s="11">
        <v>43878</v>
      </c>
      <c r="I39" s="14"/>
      <c r="J39" s="15"/>
      <c r="K39" s="16"/>
      <c r="L39" s="11" t="s">
        <v>9</v>
      </c>
      <c r="M39" s="14"/>
      <c r="N39" s="15"/>
      <c r="O39" s="16"/>
      <c r="P39" s="11" t="s">
        <v>9</v>
      </c>
      <c r="Q39" s="14"/>
      <c r="R39" s="15"/>
      <c r="S39" s="16"/>
      <c r="T39" s="11"/>
      <c r="U39" s="17">
        <f>IFERROR(VLOOKUP(A39,'[2]MAY 20'!$C$3:$H$43,2,0),"")</f>
        <v>43966</v>
      </c>
      <c r="V39" s="18">
        <f>IFERROR(VLOOKUP(A39,'[2]MAY 20'!$C$3:$H$43,3,0),"")</f>
        <v>93487</v>
      </c>
      <c r="W39" s="19">
        <f>IFERROR(VLOOKUP(A39,'[2]MAY 20'!$C$3:$H$43,6,0),"")</f>
        <v>200000</v>
      </c>
      <c r="X39" s="20" t="str">
        <f t="shared" si="1"/>
        <v>PAYMENT MAY20</v>
      </c>
    </row>
    <row r="40" spans="1:24" x14ac:dyDescent="0.25">
      <c r="A40" s="10" t="s">
        <v>46</v>
      </c>
      <c r="B40" s="11">
        <f>VLOOKUP(A40,'[1]Summary List'!$C$2:$Z$50,21,0)</f>
        <v>44029</v>
      </c>
      <c r="C40" s="12" t="str">
        <f ca="1">VLOOKUP(A40,'[1]Summary List'!$C$2:$Z$50,24,0)</f>
        <v/>
      </c>
      <c r="D40" s="13">
        <f t="shared" ca="1" si="0"/>
        <v>49</v>
      </c>
      <c r="E40" s="14"/>
      <c r="F40" s="15"/>
      <c r="G40" s="16"/>
      <c r="H40" s="11"/>
      <c r="I40" s="14"/>
      <c r="J40" s="15"/>
      <c r="K40" s="16"/>
      <c r="L40" s="11" t="s">
        <v>9</v>
      </c>
      <c r="M40" s="14"/>
      <c r="N40" s="15"/>
      <c r="O40" s="16"/>
      <c r="P40" s="11" t="s">
        <v>9</v>
      </c>
      <c r="Q40" s="38">
        <v>43907</v>
      </c>
      <c r="R40" s="39">
        <v>54787</v>
      </c>
      <c r="S40" s="40"/>
      <c r="T40" s="41" t="s">
        <v>47</v>
      </c>
      <c r="U40" s="17">
        <f>IFERROR(VLOOKUP(A40,'[2]MAY 20'!$C$3:$H$43,2,0),"")</f>
        <v>43907</v>
      </c>
      <c r="V40" s="18">
        <f>IFERROR(VLOOKUP(A40,'[2]MAY 20'!$C$3:$H$43,3,0),"")</f>
        <v>54787</v>
      </c>
      <c r="W40" s="19">
        <v>400000</v>
      </c>
      <c r="X40" s="20" t="str">
        <f t="shared" si="1"/>
        <v>PAYMENT MAY20</v>
      </c>
    </row>
    <row r="41" spans="1:24" x14ac:dyDescent="0.25">
      <c r="A41" s="42" t="s">
        <v>48</v>
      </c>
      <c r="B41" s="37">
        <f>VLOOKUP(A41,'[1]Summary List'!$C$2:$Z$50,21,0)</f>
        <v>44022</v>
      </c>
      <c r="C41" s="43" t="str">
        <f ca="1">VLOOKUP(A41,'[1]Summary List'!$C$2:$Z$50,24,0)</f>
        <v/>
      </c>
      <c r="D41" s="44">
        <f t="shared" ca="1" si="0"/>
        <v>42</v>
      </c>
      <c r="E41" s="34">
        <f>I41-56</f>
        <v>43805</v>
      </c>
      <c r="F41" s="35">
        <v>21563</v>
      </c>
      <c r="G41" s="36">
        <v>200000</v>
      </c>
      <c r="H41" s="37">
        <v>43827</v>
      </c>
      <c r="I41" s="34">
        <v>43861</v>
      </c>
      <c r="J41" s="35">
        <v>23724</v>
      </c>
      <c r="K41" s="36">
        <v>200000</v>
      </c>
      <c r="L41" s="37">
        <v>43878</v>
      </c>
      <c r="M41" s="34"/>
      <c r="N41" s="35"/>
      <c r="O41" s="36"/>
      <c r="P41" s="37" t="s">
        <v>9</v>
      </c>
      <c r="Q41" s="34">
        <v>43913</v>
      </c>
      <c r="R41" s="35">
        <v>25570</v>
      </c>
      <c r="S41" s="36">
        <v>200000</v>
      </c>
      <c r="T41" s="37">
        <v>43929</v>
      </c>
      <c r="U41" s="17">
        <f>IFERROR(VLOOKUP(A41,'[2]MAY 20'!$C$3:$H$43,2,0),"")</f>
        <v>43966</v>
      </c>
      <c r="V41" s="18">
        <f>IFERROR(VLOOKUP(A41,'[2]MAY 20'!$C$3:$H$43,3,0),"")</f>
        <v>25759</v>
      </c>
      <c r="W41" s="19">
        <f>IFERROR(VLOOKUP(A41,'[2]MAY 20'!$C$3:$H$43,6,0),"")</f>
        <v>200000</v>
      </c>
      <c r="X41" s="45" t="str">
        <f t="shared" si="1"/>
        <v>PAYMENT MAY20</v>
      </c>
    </row>
    <row r="42" spans="1:24" x14ac:dyDescent="0.25">
      <c r="A42" s="10" t="s">
        <v>49</v>
      </c>
      <c r="B42" s="11">
        <f>VLOOKUP(A42,'[1]Summary List'!$C$2:$Z$50,21,0)</f>
        <v>44013</v>
      </c>
      <c r="C42" s="12" t="str">
        <f ca="1">VLOOKUP(A42,'[1]Summary List'!$C$2:$Z$50,24,0)</f>
        <v/>
      </c>
      <c r="D42" s="13">
        <f t="shared" ca="1" si="0"/>
        <v>33</v>
      </c>
      <c r="E42" s="14"/>
      <c r="F42" s="15"/>
      <c r="G42" s="16"/>
      <c r="H42" s="11"/>
      <c r="I42" s="14">
        <v>43859</v>
      </c>
      <c r="J42" s="15">
        <v>29683</v>
      </c>
      <c r="K42" s="16">
        <v>280000</v>
      </c>
      <c r="L42" s="11">
        <v>43878</v>
      </c>
      <c r="M42" s="14"/>
      <c r="N42" s="15"/>
      <c r="O42" s="16"/>
      <c r="P42" s="11" t="s">
        <v>9</v>
      </c>
      <c r="Q42" s="14"/>
      <c r="R42" s="15"/>
      <c r="S42" s="16"/>
      <c r="T42" s="11"/>
      <c r="U42" s="17">
        <f>IFERROR(VLOOKUP(A42,'[2]MAY 20'!$C$3:$H$43,2,0),"")</f>
        <v>43957</v>
      </c>
      <c r="V42" s="18">
        <f>IFERROR(VLOOKUP(A42,'[2]MAY 20'!$C$3:$H$43,3,0),"")</f>
        <v>32061</v>
      </c>
      <c r="W42" s="19">
        <f>IFERROR(VLOOKUP(A42,'[2]MAY 20'!$C$3:$H$43,6,0),"")</f>
        <v>200000</v>
      </c>
      <c r="X42" s="20" t="str">
        <f t="shared" si="1"/>
        <v>PAYMENT MAY20</v>
      </c>
    </row>
    <row r="43" spans="1:24" x14ac:dyDescent="0.25">
      <c r="A43" s="10" t="s">
        <v>50</v>
      </c>
      <c r="B43" s="11">
        <f>VLOOKUP(A43,'[1]Summary List'!$C$2:$Z$50,21,0)</f>
        <v>44022</v>
      </c>
      <c r="C43" s="12" t="str">
        <f ca="1">VLOOKUP(A43,'[1]Summary List'!$C$2:$Z$50,24,0)</f>
        <v/>
      </c>
      <c r="D43" s="13">
        <f t="shared" ca="1" si="0"/>
        <v>42</v>
      </c>
      <c r="E43" s="14">
        <v>43829</v>
      </c>
      <c r="F43" s="15">
        <v>31832</v>
      </c>
      <c r="G43" s="16">
        <v>200000</v>
      </c>
      <c r="H43" s="11">
        <v>43878</v>
      </c>
      <c r="I43" s="14"/>
      <c r="J43" s="15"/>
      <c r="K43" s="16"/>
      <c r="L43" s="11" t="s">
        <v>9</v>
      </c>
      <c r="M43" s="14"/>
      <c r="N43" s="15"/>
      <c r="O43" s="16"/>
      <c r="P43" s="11" t="s">
        <v>9</v>
      </c>
      <c r="Q43" s="14"/>
      <c r="R43" s="15"/>
      <c r="S43" s="16"/>
      <c r="T43" s="11"/>
      <c r="U43" s="17">
        <f>IFERROR(VLOOKUP(A43,'[2]MAY 20'!$C$3:$H$43,2,0),"")</f>
        <v>43966</v>
      </c>
      <c r="V43" s="18">
        <f>IFERROR(VLOOKUP(A43,'[2]MAY 20'!$C$3:$H$43,3,0),"")</f>
        <v>38734</v>
      </c>
      <c r="W43" s="19">
        <f>IFERROR(VLOOKUP(A43,'[2]MAY 20'!$C$3:$H$43,6,0),"")</f>
        <v>200000</v>
      </c>
      <c r="X43" s="20" t="str">
        <f t="shared" si="1"/>
        <v>PAYMENT MAY20</v>
      </c>
    </row>
    <row r="44" spans="1:24" x14ac:dyDescent="0.25">
      <c r="A44" s="10" t="s">
        <v>51</v>
      </c>
      <c r="B44" s="11">
        <f>VLOOKUP(A44,'[1]Summary List'!$C$2:$Z$50,21,0)</f>
        <v>44025</v>
      </c>
      <c r="C44" s="12" t="str">
        <f ca="1">VLOOKUP(A44,'[1]Summary List'!$C$2:$Z$50,24,0)</f>
        <v/>
      </c>
      <c r="D44" s="13">
        <f t="shared" ca="1" si="0"/>
        <v>45</v>
      </c>
      <c r="E44" s="14"/>
      <c r="F44" s="15"/>
      <c r="G44" s="16"/>
      <c r="H44" s="11"/>
      <c r="I44" s="14">
        <v>43859</v>
      </c>
      <c r="J44" s="15">
        <v>27408</v>
      </c>
      <c r="K44" s="16">
        <v>200000</v>
      </c>
      <c r="L44" s="11">
        <v>43878</v>
      </c>
      <c r="M44" s="14"/>
      <c r="N44" s="15"/>
      <c r="O44" s="16"/>
      <c r="P44" s="11" t="s">
        <v>9</v>
      </c>
      <c r="Q44" s="38">
        <v>43915</v>
      </c>
      <c r="R44" s="46">
        <v>30533</v>
      </c>
      <c r="S44" s="47"/>
      <c r="T44" s="41" t="s">
        <v>47</v>
      </c>
      <c r="U44" s="17">
        <v>43969</v>
      </c>
      <c r="V44" s="48">
        <v>31886</v>
      </c>
      <c r="W44" s="19">
        <f>200000+200000</f>
        <v>400000</v>
      </c>
      <c r="X44" s="20" t="str">
        <f t="shared" si="1"/>
        <v>PAYMENT MAY20</v>
      </c>
    </row>
    <row r="45" spans="1:24" x14ac:dyDescent="0.25">
      <c r="A45" s="21" t="s">
        <v>52</v>
      </c>
      <c r="B45" s="22">
        <f>VLOOKUP(A45,'[1]Summary List'!$C$2:$Z$50,21,0)</f>
        <v>44021</v>
      </c>
      <c r="C45" s="23" t="str">
        <f ca="1">VLOOKUP(A45,'[1]Summary List'!$C$2:$Z$50,24,0)</f>
        <v/>
      </c>
      <c r="D45" s="24">
        <f t="shared" ca="1" si="0"/>
        <v>41</v>
      </c>
      <c r="E45" s="25"/>
      <c r="F45" s="26"/>
      <c r="G45" s="27"/>
      <c r="H45" s="22"/>
      <c r="I45" s="25"/>
      <c r="J45" s="26"/>
      <c r="K45" s="27"/>
      <c r="L45" s="22" t="s">
        <v>9</v>
      </c>
      <c r="M45" s="25"/>
      <c r="N45" s="26"/>
      <c r="O45" s="27"/>
      <c r="P45" s="22" t="s">
        <v>9</v>
      </c>
      <c r="Q45" s="25"/>
      <c r="R45" s="26"/>
      <c r="S45" s="27"/>
      <c r="T45" s="22"/>
      <c r="U45" s="25" t="str">
        <f>IFERROR(VLOOKUP(A45,'[2]MAY 20'!$C$3:$H$43,2,0),"")</f>
        <v/>
      </c>
      <c r="V45" s="28" t="str">
        <f>IFERROR(VLOOKUP(A45,'[2]MAY 20'!$C$3:$H$43,3,0),"")</f>
        <v/>
      </c>
      <c r="W45" s="29" t="str">
        <f>IFERROR(VLOOKUP(A45,'[2]MAY 20'!$C$3:$H$43,6,0),"")</f>
        <v/>
      </c>
      <c r="X45" s="30" t="str">
        <f t="shared" si="1"/>
        <v/>
      </c>
    </row>
    <row r="46" spans="1:24" x14ac:dyDescent="0.25">
      <c r="A46" s="10" t="s">
        <v>53</v>
      </c>
      <c r="B46" s="11">
        <f>VLOOKUP(A46,'[1]Summary List'!$C$2:$Z$50,21,0)</f>
        <v>44018</v>
      </c>
      <c r="C46" s="12" t="str">
        <f ca="1">VLOOKUP(A46,'[1]Summary List'!$C$2:$Z$50,24,0)</f>
        <v/>
      </c>
      <c r="D46" s="13">
        <f t="shared" ca="1" si="0"/>
        <v>38</v>
      </c>
      <c r="E46" s="14">
        <v>43827</v>
      </c>
      <c r="F46" s="15">
        <v>253836</v>
      </c>
      <c r="G46" s="40">
        <v>200000</v>
      </c>
      <c r="H46" s="11">
        <v>43827</v>
      </c>
      <c r="I46" s="14"/>
      <c r="J46" s="15"/>
      <c r="K46" s="16"/>
      <c r="L46" s="11" t="s">
        <v>9</v>
      </c>
      <c r="M46" s="14"/>
      <c r="N46" s="15"/>
      <c r="O46" s="16"/>
      <c r="P46" s="11" t="s">
        <v>9</v>
      </c>
      <c r="Q46" s="14">
        <v>43881</v>
      </c>
      <c r="R46" s="15">
        <v>258054</v>
      </c>
      <c r="S46" s="16">
        <v>200000</v>
      </c>
      <c r="T46" s="11">
        <v>43929</v>
      </c>
      <c r="U46" s="17">
        <f>IFERROR(VLOOKUP(A46,'[2]MAY 20'!$C$3:$H$43,2,0),"")</f>
        <v>43962</v>
      </c>
      <c r="V46" s="18">
        <f>IFERROR(VLOOKUP(A46,'[2]MAY 20'!$C$3:$H$43,3,0),"")</f>
        <v>260695</v>
      </c>
      <c r="W46" s="19">
        <f>IFERROR(VLOOKUP(A46,'[2]MAY 20'!$C$3:$H$43,6,0),"")</f>
        <v>200000</v>
      </c>
      <c r="X46" s="20" t="str">
        <f t="shared" si="1"/>
        <v>PAYMENT MAY20</v>
      </c>
    </row>
    <row r="47" spans="1:24" x14ac:dyDescent="0.25">
      <c r="A47" s="10" t="s">
        <v>54</v>
      </c>
      <c r="B47" s="11">
        <f>VLOOKUP(A47,'[1]Summary List'!$C$2:$Z$50,21,0)</f>
        <v>44021</v>
      </c>
      <c r="C47" s="12" t="str">
        <f ca="1">VLOOKUP(A47,'[1]Summary List'!$C$2:$Z$50,24,0)</f>
        <v/>
      </c>
      <c r="D47" s="13">
        <f t="shared" ca="1" si="0"/>
        <v>41</v>
      </c>
      <c r="E47" s="14">
        <v>43827</v>
      </c>
      <c r="F47" s="15">
        <v>73658</v>
      </c>
      <c r="G47" s="40">
        <v>200000</v>
      </c>
      <c r="H47" s="11">
        <v>43827</v>
      </c>
      <c r="I47" s="14"/>
      <c r="J47" s="15"/>
      <c r="K47" s="16"/>
      <c r="L47" s="11" t="s">
        <v>9</v>
      </c>
      <c r="M47" s="14">
        <v>43867</v>
      </c>
      <c r="N47" s="15">
        <v>79239</v>
      </c>
      <c r="O47" s="16">
        <v>200000</v>
      </c>
      <c r="P47" s="11">
        <v>43878</v>
      </c>
      <c r="Q47" s="14">
        <v>43914</v>
      </c>
      <c r="R47" s="15">
        <v>15003</v>
      </c>
      <c r="S47" s="16">
        <v>200000</v>
      </c>
      <c r="T47" s="11">
        <v>43929</v>
      </c>
      <c r="U47" s="17">
        <f>IFERROR(VLOOKUP(A47,'[2]MAY 20'!$C$3:$H$43,2,0),"")</f>
        <v>43965</v>
      </c>
      <c r="V47" s="18">
        <f>IFERROR(VLOOKUP(A47,'[2]MAY 20'!$C$3:$H$43,3,0),"")</f>
        <v>75148</v>
      </c>
      <c r="W47" s="19">
        <f>IFERROR(VLOOKUP(A47,'[2]MAY 20'!$C$3:$H$43,6,0),"")</f>
        <v>200000</v>
      </c>
      <c r="X47" s="20" t="str">
        <f t="shared" si="1"/>
        <v>PAYMENT MAY20</v>
      </c>
    </row>
    <row r="48" spans="1:24" x14ac:dyDescent="0.25">
      <c r="A48" s="10" t="s">
        <v>55</v>
      </c>
      <c r="B48" s="11">
        <f>VLOOKUP(A48,'[1]Summary List'!$C$2:$Z$50,21,0)</f>
        <v>43878</v>
      </c>
      <c r="C48" s="12" t="str">
        <f ca="1">VLOOKUP(A48,'[1]Summary List'!$C$2:$Z$50,24,0)</f>
        <v>PERPANJANG</v>
      </c>
      <c r="D48" s="13">
        <f t="shared" ca="1" si="0"/>
        <v>-102</v>
      </c>
      <c r="E48" s="14">
        <v>43822</v>
      </c>
      <c r="F48" s="15">
        <v>166310</v>
      </c>
      <c r="G48" s="16">
        <v>280000</v>
      </c>
      <c r="H48" s="11">
        <v>43878</v>
      </c>
      <c r="I48" s="14"/>
      <c r="J48" s="15"/>
      <c r="K48" s="16"/>
      <c r="L48" s="11" t="s">
        <v>9</v>
      </c>
      <c r="M48" s="14"/>
      <c r="N48" s="15"/>
      <c r="O48" s="16"/>
      <c r="P48" s="11" t="s">
        <v>9</v>
      </c>
      <c r="Q48" s="14"/>
      <c r="R48" s="15"/>
      <c r="S48" s="16"/>
      <c r="T48" s="11"/>
      <c r="U48" s="14" t="str">
        <f>IFERROR(VLOOKUP(A48,'[2]MAY 20'!$C$3:$H$43,2,0),"")</f>
        <v/>
      </c>
      <c r="V48" s="32" t="str">
        <f>IFERROR(VLOOKUP(A48,'[2]MAY 20'!$C$3:$H$43,3,0),"")</f>
        <v/>
      </c>
      <c r="W48" s="33" t="str">
        <f>IFERROR(VLOOKUP(A48,'[2]MAY 20'!$C$3:$H$43,6,0),"")</f>
        <v/>
      </c>
      <c r="X48" s="20" t="str">
        <f t="shared" si="1"/>
        <v/>
      </c>
    </row>
    <row r="49" spans="1:24" x14ac:dyDescent="0.25">
      <c r="A49" s="10" t="s">
        <v>56</v>
      </c>
      <c r="B49" s="11">
        <f>VLOOKUP(A49,'[1]Summary List'!$C$2:$Z$50,21,0)</f>
        <v>44022</v>
      </c>
      <c r="C49" s="12" t="str">
        <f ca="1">VLOOKUP(A49,'[1]Summary List'!$C$2:$Z$50,24,0)</f>
        <v/>
      </c>
      <c r="D49" s="13">
        <f t="shared" ca="1" si="0"/>
        <v>42</v>
      </c>
      <c r="E49" s="14">
        <v>43816</v>
      </c>
      <c r="F49" s="15">
        <v>57724</v>
      </c>
      <c r="G49" s="16">
        <v>200000</v>
      </c>
      <c r="H49" s="11">
        <v>43878</v>
      </c>
      <c r="I49" s="14">
        <v>43861</v>
      </c>
      <c r="J49" s="15">
        <v>59955</v>
      </c>
      <c r="K49" s="16">
        <v>200000</v>
      </c>
      <c r="L49" s="11">
        <v>43878</v>
      </c>
      <c r="M49" s="14"/>
      <c r="N49" s="15"/>
      <c r="O49" s="16"/>
      <c r="P49" s="11" t="s">
        <v>9</v>
      </c>
      <c r="Q49" s="14">
        <v>43909</v>
      </c>
      <c r="R49" s="15">
        <v>64846</v>
      </c>
      <c r="S49" s="16">
        <v>200000</v>
      </c>
      <c r="T49" s="11">
        <v>43929</v>
      </c>
      <c r="U49" s="17">
        <f>IFERROR(VLOOKUP(A49,'[2]MAY 20'!$C$3:$H$43,2,0),"")</f>
        <v>43966</v>
      </c>
      <c r="V49" s="18">
        <f>IFERROR(VLOOKUP(A49,'[2]MAY 20'!$C$3:$H$43,3,0),"")</f>
        <v>67683</v>
      </c>
      <c r="W49" s="19">
        <f>IFERROR(VLOOKUP(A49,'[2]MAY 20'!$C$3:$H$43,6,0),"")</f>
        <v>200000</v>
      </c>
      <c r="X49" s="20" t="str">
        <f t="shared" si="1"/>
        <v>PAYMENT MAY20</v>
      </c>
    </row>
    <row r="50" spans="1:24" x14ac:dyDescent="0.25">
      <c r="A50" s="10" t="s">
        <v>57</v>
      </c>
      <c r="B50" s="11">
        <f>VLOOKUP(A50,'[1]Summary List'!$C$2:$Z$50,21,0)</f>
        <v>44026</v>
      </c>
      <c r="C50" s="12" t="str">
        <f ca="1">VLOOKUP(A50,'[1]Summary List'!$C$2:$Z$50,24,0)</f>
        <v/>
      </c>
      <c r="D50" s="13">
        <f t="shared" ca="1" si="0"/>
        <v>46</v>
      </c>
      <c r="E50" s="14"/>
      <c r="F50" s="15"/>
      <c r="G50" s="16"/>
      <c r="H50" s="11"/>
      <c r="I50" s="14">
        <v>43858</v>
      </c>
      <c r="J50" s="15">
        <v>226422</v>
      </c>
      <c r="K50" s="16">
        <v>200000</v>
      </c>
      <c r="L50" s="11">
        <v>43878</v>
      </c>
      <c r="M50" s="14"/>
      <c r="N50" s="15"/>
      <c r="O50" s="16"/>
      <c r="P50" s="11" t="s">
        <v>9</v>
      </c>
      <c r="Q50" s="14">
        <v>43915</v>
      </c>
      <c r="R50" s="15">
        <v>229481</v>
      </c>
      <c r="S50" s="16">
        <v>200000</v>
      </c>
      <c r="T50" s="11">
        <v>43929</v>
      </c>
      <c r="U50" s="17">
        <f>IFERROR(VLOOKUP(A50,'[2]MAY 20'!$C$3:$H$43,2,0),"")</f>
        <v>43970</v>
      </c>
      <c r="V50" s="18">
        <f>IFERROR(VLOOKUP(A50,'[2]MAY 20'!$C$3:$H$43,3,0),"")</f>
        <v>231240</v>
      </c>
      <c r="W50" s="19">
        <f>IFERROR(VLOOKUP(A50,'[2]MAY 20'!$C$3:$H$43,6,0),"")</f>
        <v>200000</v>
      </c>
      <c r="X50" s="20" t="str">
        <f t="shared" si="1"/>
        <v>PAYMENT MAY20</v>
      </c>
    </row>
    <row r="51" spans="1:24" x14ac:dyDescent="0.25">
      <c r="A51" s="10" t="s">
        <v>58</v>
      </c>
      <c r="B51" s="11">
        <f>VLOOKUP(A51,'[1]Summary List'!$C$2:$Z$50,21,0)</f>
        <v>43874</v>
      </c>
      <c r="C51" s="12" t="str">
        <f ca="1">VLOOKUP(A51,'[1]Summary List'!$C$2:$Z$50,24,0)</f>
        <v>PERPANJANG</v>
      </c>
      <c r="D51" s="13">
        <f t="shared" ca="1" si="0"/>
        <v>-106</v>
      </c>
      <c r="E51" s="14">
        <v>43811</v>
      </c>
      <c r="F51" s="15">
        <v>125251</v>
      </c>
      <c r="G51" s="16">
        <v>200000</v>
      </c>
      <c r="H51" s="11">
        <v>43878</v>
      </c>
      <c r="I51" s="14"/>
      <c r="J51" s="15"/>
      <c r="K51" s="16"/>
      <c r="L51" s="11" t="s">
        <v>9</v>
      </c>
      <c r="M51" s="14"/>
      <c r="N51" s="15"/>
      <c r="O51" s="16"/>
      <c r="P51" s="11" t="s">
        <v>9</v>
      </c>
      <c r="Q51" s="14"/>
      <c r="R51" s="15"/>
      <c r="S51" s="16"/>
      <c r="T51" s="11" t="s">
        <v>9</v>
      </c>
      <c r="U51" s="14" t="str">
        <f>IFERROR(VLOOKUP(A51,'[2]MAY 20'!$C$3:$H$43,2,0),"")</f>
        <v/>
      </c>
      <c r="V51" s="32" t="str">
        <f>IFERROR(VLOOKUP(A51,'[2]MAY 20'!$C$3:$H$43,3,0),"")</f>
        <v/>
      </c>
      <c r="W51" s="33" t="str">
        <f>IFERROR(VLOOKUP(A51,'[2]MAY 20'!$C$3:$H$43,6,0),"")</f>
        <v/>
      </c>
      <c r="X51" s="20" t="str">
        <f t="shared" si="1"/>
        <v/>
      </c>
    </row>
    <row r="53" spans="1:24" x14ac:dyDescent="0.25">
      <c r="G53" s="49">
        <f>SUM(G3:G51)</f>
        <v>4280000</v>
      </c>
      <c r="K53" s="49">
        <f>SUM(K3:K51)</f>
        <v>5680000</v>
      </c>
      <c r="O53" s="49">
        <f>SUM(O3:O51)</f>
        <v>600000</v>
      </c>
      <c r="S53" s="49">
        <f>SUM(S3:S51)</f>
        <v>6500000</v>
      </c>
      <c r="W53" s="51">
        <f>SUM(W3:W51)</f>
        <v>8500000</v>
      </c>
    </row>
  </sheetData>
  <autoFilter ref="A2:A51"/>
  <mergeCells count="5">
    <mergeCell ref="E1:H1"/>
    <mergeCell ref="I1:L1"/>
    <mergeCell ref="M1:P1"/>
    <mergeCell ref="Q1:T1"/>
    <mergeCell ref="U1:X1"/>
  </mergeCells>
  <conditionalFormatting sqref="D3:D51">
    <cfRule type="colorScale" priority="10">
      <colorScale>
        <cfvo type="num" val="21"/>
        <cfvo type="max"/>
        <color rgb="FFEB0903"/>
        <color rgb="FFFFEF9C"/>
      </colorScale>
    </cfRule>
  </conditionalFormatting>
  <conditionalFormatting sqref="D3:D51">
    <cfRule type="colorScale" priority="11">
      <colorScale>
        <cfvo type="num" val="14"/>
        <cfvo type="num" val="30"/>
        <color rgb="FFEB0903"/>
        <color theme="0"/>
      </colorScale>
    </cfRule>
    <cfRule type="colorScale" priority="12">
      <colorScale>
        <cfvo type="num" val="14"/>
        <cfvo type="max"/>
        <color rgb="FFEB0903"/>
        <color theme="0"/>
      </colorScale>
    </cfRule>
    <cfRule type="colorScale" priority="13">
      <colorScale>
        <cfvo type="num" val="21"/>
        <cfvo type="max"/>
        <color rgb="FFFF0000"/>
        <color rgb="FFFFEF9C"/>
      </colorScale>
    </cfRule>
  </conditionalFormatting>
  <conditionalFormatting sqref="D3:D51">
    <cfRule type="colorScale" priority="14">
      <colorScale>
        <cfvo type="num" val="14"/>
        <cfvo type="num" val="30"/>
        <color rgb="FF0070C0"/>
        <color theme="0"/>
      </colorScale>
    </cfRule>
    <cfRule type="colorScale" priority="15">
      <colorScale>
        <cfvo type="num" val="14"/>
        <cfvo type="num" val="60"/>
        <color theme="5" tint="-0.249977111117893"/>
        <color theme="0"/>
      </colorScale>
    </cfRule>
    <cfRule type="colorScale" priority="16">
      <colorScale>
        <cfvo type="num" val="14"/>
        <cfvo type="num" val="100"/>
        <color rgb="FFFFC000"/>
        <color rgb="FF00B050"/>
      </colorScale>
    </cfRule>
    <cfRule type="colorScale" priority="17">
      <colorScale>
        <cfvo type="num" val="14"/>
        <cfvo type="max"/>
        <color rgb="FFFF0000"/>
        <color rgb="FF00B050"/>
      </colorScale>
    </cfRule>
    <cfRule type="colorScale" priority="18">
      <colorScale>
        <cfvo type="num" val="14"/>
        <cfvo type="num" val="100"/>
        <color rgb="FFFF0000"/>
        <color rgb="FF00B050"/>
      </colorScale>
    </cfRule>
    <cfRule type="colorScale" priority="19">
      <colorScale>
        <cfvo type="num" val="14"/>
        <cfvo type="num" val="60"/>
        <color rgb="FFFF0000"/>
        <color rgb="FF00B050"/>
      </colorScale>
    </cfRule>
    <cfRule type="colorScale" priority="20">
      <colorScale>
        <cfvo type="min"/>
        <cfvo type="max"/>
        <color rgb="FFEB0903"/>
        <color rgb="FF00B050"/>
      </colorScale>
    </cfRule>
  </conditionalFormatting>
  <conditionalFormatting sqref="D3:D51">
    <cfRule type="colorScale" priority="9">
      <colorScale>
        <cfvo type="num" val="20"/>
        <cfvo type="num" val="35"/>
        <cfvo type="num" val="100"/>
        <color rgb="FFFF0000"/>
        <color rgb="FFFFEB84"/>
        <color rgb="FF63BE7B"/>
      </colorScale>
    </cfRule>
  </conditionalFormatting>
  <conditionalFormatting sqref="C3:C51">
    <cfRule type="containsText" dxfId="7" priority="4" operator="containsText" text="PERPANJANG">
      <formula>NOT(ISERROR(SEARCH("PERPANJANG",C3)))</formula>
    </cfRule>
    <cfRule type="containsText" dxfId="6" priority="8" operator="containsText" text="SCRAP">
      <formula>NOT(ISERROR(SEARCH("SCRAP",C3)))</formula>
    </cfRule>
  </conditionalFormatting>
  <conditionalFormatting sqref="G53:P53">
    <cfRule type="cellIs" dxfId="5" priority="7" operator="greaterThan">
      <formula>0</formula>
    </cfRule>
  </conditionalFormatting>
  <conditionalFormatting sqref="B3:B51">
    <cfRule type="cellIs" dxfId="4" priority="6" operator="lessThan">
      <formula>43891</formula>
    </cfRule>
  </conditionalFormatting>
  <conditionalFormatting sqref="Q53:R53 T53">
    <cfRule type="cellIs" dxfId="3" priority="5" operator="greaterThan">
      <formula>0</formula>
    </cfRule>
  </conditionalFormatting>
  <conditionalFormatting sqref="X3:X51">
    <cfRule type="containsText" dxfId="2" priority="3" operator="containsText" text="PAY">
      <formula>NOT(ISERROR(SEARCH("PAY",X3)))</formula>
    </cfRule>
  </conditionalFormatting>
  <conditionalFormatting sqref="T3:T51">
    <cfRule type="containsText" dxfId="1" priority="2" operator="containsText" text="PAY">
      <formula>NOT(ISERROR(SEARCH("PAY",T3)))</formula>
    </cfRule>
  </conditionalFormatting>
  <conditionalFormatting sqref="S53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PM STIKER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2020-05-28T23:07:41Z</dcterms:created>
  <dcterms:modified xsi:type="dcterms:W3CDTF">2020-05-28T23:08:15Z</dcterms:modified>
</cp:coreProperties>
</file>